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Aditee_hard disk\3 Wind\Aditee\Progress update\3 Online Status\"/>
    </mc:Choice>
  </mc:AlternateContent>
  <xr:revisionPtr revIDLastSave="0" documentId="13_ncr:1_{910AC779-4EFA-4EE3-86E0-310CE5692F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7" i="1" l="1"/>
  <c r="I81" i="1"/>
  <c r="I88" i="1" l="1"/>
  <c r="I77" i="1" l="1"/>
  <c r="I59" i="1" l="1"/>
  <c r="I85" i="1" l="1"/>
  <c r="I52" i="1"/>
  <c r="I69" i="1"/>
  <c r="I75" i="1"/>
  <c r="I60" i="1"/>
  <c r="I19" i="1"/>
  <c r="I68" i="1"/>
  <c r="I67" i="1"/>
  <c r="I66" i="1"/>
  <c r="I65" i="1"/>
  <c r="I40" i="1"/>
  <c r="I39" i="1"/>
  <c r="I37" i="1"/>
  <c r="I26" i="1"/>
  <c r="I25" i="1"/>
  <c r="I21" i="1"/>
  <c r="I14" i="1"/>
  <c r="I11" i="1"/>
  <c r="I4" i="1"/>
  <c r="I73" i="1"/>
  <c r="I121" i="1" l="1"/>
</calcChain>
</file>

<file path=xl/sharedStrings.xml><?xml version="1.0" encoding="utf-8"?>
<sst xmlns="http://schemas.openxmlformats.org/spreadsheetml/2006/main" count="611" uniqueCount="305">
  <si>
    <t>Sr. No.</t>
  </si>
  <si>
    <t>Project ID</t>
  </si>
  <si>
    <t xml:space="preserve">Name of Project Developer </t>
  </si>
  <si>
    <t>Date of issuance of LOA</t>
  </si>
  <si>
    <t>Project Capacity (MW)</t>
  </si>
  <si>
    <t>Project Location (State)</t>
  </si>
  <si>
    <t>Effective Date of PPA</t>
  </si>
  <si>
    <t>Total capacity commissioned as on date</t>
  </si>
  <si>
    <t>28.09.2019</t>
  </si>
  <si>
    <t>Wind Projects being implemented under schemes operated by SECI</t>
  </si>
  <si>
    <t>1000 MW ISTS-connected Wind Power Projects (Tranche-I)</t>
  </si>
  <si>
    <t>1000 MW ISTS-connected Wind Power Projects (Tranche-II)</t>
  </si>
  <si>
    <t>2000 MW ISTS-connected Wind Power Projects (Tranche-III)</t>
  </si>
  <si>
    <t>2000 MW ISTS-connected Wind Power Projects (Tranche-IV)</t>
  </si>
  <si>
    <t>1200 MW ISTS-connected Wind Power Projects (Tranche-V)</t>
  </si>
  <si>
    <t>1200 MW ISTS-connected Wind Power Projects (Tranche-VI)</t>
  </si>
  <si>
    <t>1200 MW ISTS-connected Wind Power Projects (Tranche-VII)</t>
  </si>
  <si>
    <t>1800 MW ISTS-connected Wind Power Projects (Tranche-VIII)</t>
  </si>
  <si>
    <t>WPD-ISTS-T7-BWEPL-P1-200GJ</t>
  </si>
  <si>
    <t>WPD-ISTS-T7-OEPL-P1-50GJ</t>
  </si>
  <si>
    <t>WPD-ISTS-T7-AREPGL-P1-130GJ</t>
  </si>
  <si>
    <t>WPD-ISTS-T7-SPUPL-P1-100MP</t>
  </si>
  <si>
    <t>WPD-ISTS-T8-CLPIPL-P1-250GJ</t>
  </si>
  <si>
    <t>WPD-ISTS-T8-AEIPL-P1-190GJ</t>
  </si>
  <si>
    <t>05.04.2017</t>
  </si>
  <si>
    <t>03.11.2017</t>
  </si>
  <si>
    <t>23.02.2018</t>
  </si>
  <si>
    <t>01.06.2018</t>
  </si>
  <si>
    <t>24.10.2018</t>
  </si>
  <si>
    <t>17.06.2019</t>
  </si>
  <si>
    <t>19.06.2019</t>
  </si>
  <si>
    <t>WPD-ISTS-T6-AREPGL-P1-150GJ</t>
  </si>
  <si>
    <t>WPD-ISTS-T6-AREPGL-P2-100GJ</t>
  </si>
  <si>
    <t>WPD-ISTS-T6-OEPL-P1-300TN</t>
  </si>
  <si>
    <t>WPD-ISTS-T6-PL-P1-50.6GJ</t>
  </si>
  <si>
    <t>WPD-ISTS-T6-SSPTPL-P1-274.4MH</t>
  </si>
  <si>
    <t>WPD-ISTS-T6-SSPTPL-P2-50MH</t>
  </si>
  <si>
    <t>WPD-ISTS-T6-SESPL-P1-150GJ</t>
  </si>
  <si>
    <t>WPD-ISTS-T6-ZREPL-P1-125KA</t>
  </si>
  <si>
    <t>WPD-ISTS-T5-TPL-P1-115GJ</t>
  </si>
  <si>
    <t>WPD-ISTS-T5-AGEL-P1-50GJ</t>
  </si>
  <si>
    <t>WPD-ISTS-T5-AGEL-P2-50GJ</t>
  </si>
  <si>
    <t>WPD-ISTS-T5-AGEL-P3-50GJ</t>
  </si>
  <si>
    <t>WPD-ISTS-T5-AGEL-P4-50GJ</t>
  </si>
  <si>
    <t>WPD-ISTS-T5-AGEL-P5-50GJ</t>
  </si>
  <si>
    <t>WPD-ISTS-T5-AGEL-P6-50GJ</t>
  </si>
  <si>
    <t>WPD-ISTS-T5-AC-P1-300GJ</t>
  </si>
  <si>
    <t>WPD-ISTS-T5-SKRPL-P1-300GJ</t>
  </si>
  <si>
    <t>WPD-ISTS-T5-EEIPL-P1-175KA</t>
  </si>
  <si>
    <t>WPD-ISTS-T4-SESPL-P1-250GJ</t>
  </si>
  <si>
    <t>WPD-ISTS-T4-SEPL-P1-300TN</t>
  </si>
  <si>
    <t>WPD-ISTS-T4-BEPL-P1-285GJ</t>
  </si>
  <si>
    <t>WPD-ISTS-T4-BWEPL-P1-200TN</t>
  </si>
  <si>
    <t>WPD-ISTS-T4-IWISL-P1-50GJ</t>
  </si>
  <si>
    <t>WPD-ISTS-T4-IWISL-P2-50GJ</t>
  </si>
  <si>
    <t>WPD-ISTS-T4-ARETNL-P1-50GJ</t>
  </si>
  <si>
    <t>WPD-ISTS-T4-ARETNL-P2-50GJ</t>
  </si>
  <si>
    <t>WPD-ISTS-T4-ARETNL-P3-50GJ</t>
  </si>
  <si>
    <t>WPD-ISTS-T4-ARETNL-P4-50GJ</t>
  </si>
  <si>
    <t>WPD-ISTS-T4-ARETNL-P5-50GJ</t>
  </si>
  <si>
    <t>WPD-ISTS-T4-ARETNL-P6-50GJ</t>
  </si>
  <si>
    <t>WPD-ISTS-T4-RWETNPL-P1-265GJ</t>
  </si>
  <si>
    <t>WPD-ISTS-T3-RWEAP2PL-P1-100GJ</t>
  </si>
  <si>
    <t>WPD-ISTS-T3-RWEAP2PL-P2-300GJ</t>
  </si>
  <si>
    <t>WPD-ISTS-T3-GIWEL-P1-300GJ</t>
  </si>
  <si>
    <t>WPD-ISTS-T3-IWISL-P1-50GJ</t>
  </si>
  <si>
    <t>WPD-ISTS-T3-IWISL-P2-50GJ</t>
  </si>
  <si>
    <t>WPD-ISTS-T3-IWISL-P3-50GJ</t>
  </si>
  <si>
    <t>WPD-ISTS-T3-IWISL-P4-50GJ</t>
  </si>
  <si>
    <t>WPD-ISTS-T3-TPL-P1-300.3GJ</t>
  </si>
  <si>
    <t>WPD-ISTS-T3-TPL-P2-199.5GJ</t>
  </si>
  <si>
    <t>WPD-ISTS-T3-AC-P1-300GJ</t>
  </si>
  <si>
    <t>WPD-ISTS-T3-AGEMPL-P1-250GJ</t>
  </si>
  <si>
    <t>WPD-ISTS-T3-BWEPL-P1-50.2TN</t>
  </si>
  <si>
    <t>WPD-ISTS-T2-RPVPL-P1-250GJ</t>
  </si>
  <si>
    <t>WPD-ISTS-T2-OSWPPL-P1-200TN</t>
  </si>
  <si>
    <t>WPD-ISTS-T2-IWISL-P1-50GJ</t>
  </si>
  <si>
    <t>WPD-ISTS-T2-IWISL-P2-50GJ</t>
  </si>
  <si>
    <t>WPD-ISTS-T2-IWISL-P3-50GJ</t>
  </si>
  <si>
    <t>WPD-ISTS-T2-IWISL-P4-50GJ</t>
  </si>
  <si>
    <t>WPD-ISTS-T2-IWISL-P5-50GJ</t>
  </si>
  <si>
    <t>WPD-ISTS-T2-GIWEL-P1-250MP</t>
  </si>
  <si>
    <t>WPD-ISTS-T2-AGEMPL-P1-50GJ</t>
  </si>
  <si>
    <t>WPD-ISTS-T1-MEIPL-P1-250TN</t>
  </si>
  <si>
    <t>WPD-ISTS-T1-GIWEL-P1-249.9TN</t>
  </si>
  <si>
    <t>WPD-ISTS-T1-IWISL-P2-50GJ</t>
  </si>
  <si>
    <t>WPD-ISTS-T1-IWISL-P1-50GJ</t>
  </si>
  <si>
    <t>WPD-ISTS-T1-IWISL-P4-50GJ</t>
  </si>
  <si>
    <t>WPD-ISTS-T1-IWISL-P5-50GJ</t>
  </si>
  <si>
    <t>WPD-ISTS-T1-IWISL-P3-50GJ</t>
  </si>
  <si>
    <t>WPD-ISTS-T1-OKWPL-P1-250GJ</t>
  </si>
  <si>
    <t>WPD-ISTS-T1-AGEMPL-P1-50GJ</t>
  </si>
  <si>
    <t>21.07.2017</t>
  </si>
  <si>
    <t>02.01.2018</t>
  </si>
  <si>
    <t>24.05.2018</t>
  </si>
  <si>
    <t>30.08.2018</t>
  </si>
  <si>
    <t>22.01.2019</t>
  </si>
  <si>
    <t>15.09.2019</t>
  </si>
  <si>
    <t>18.10.2019</t>
  </si>
  <si>
    <t>21.05.2020</t>
  </si>
  <si>
    <t>Mytrah Vayu (Sabarmati) Private Limited</t>
  </si>
  <si>
    <t>Thoothukkudi, Tamil Nadu</t>
  </si>
  <si>
    <t>28.01.2019 (128.79 MW)
13.04.2019 (58.32)
09.05.2019 (62.89 MW)</t>
  </si>
  <si>
    <t>Green Infra Renewable Energy Limited</t>
  </si>
  <si>
    <t>Tuticorin, Tamil Nadu</t>
  </si>
  <si>
    <t>07.10.2018</t>
  </si>
  <si>
    <t>Wind One Renergy Private Limited</t>
  </si>
  <si>
    <t>Wind Two Renergy Private Limited</t>
  </si>
  <si>
    <t>Wind Three Renergy Private Limited</t>
  </si>
  <si>
    <t>Wind Four Renergy Private Limited</t>
  </si>
  <si>
    <t>Wind Five Renergy Private Limited</t>
  </si>
  <si>
    <t>Kutch, Gujarat</t>
  </si>
  <si>
    <t>02.07.2019</t>
  </si>
  <si>
    <t>04.07.2019</t>
  </si>
  <si>
    <t>29.06.2019</t>
  </si>
  <si>
    <t>Ostro Kutch Wind Private Limited</t>
  </si>
  <si>
    <t>Adani Green Energy (MP) Limited</t>
  </si>
  <si>
    <t>21.08.2018 (126 MW)
31.10.2018 (50 MW)
26.12.2018 (50 MW)
29.03.2019 (24 MW)</t>
  </si>
  <si>
    <t>20.10.2019</t>
  </si>
  <si>
    <t>ReNew Power Private Limited</t>
  </si>
  <si>
    <t>17.05.2019 (126 MW)
29.09.2019 (58.5)
01.09.2020 (27.6 MW)
06.02.2021 (18 MW)</t>
  </si>
  <si>
    <t>05.03.2019 (100 MW)
13.04.2019 (100 MW)</t>
  </si>
  <si>
    <t>Green Infra Wind Energy Limited</t>
  </si>
  <si>
    <t>Adani Wind Energy Kutchh One Ltd</t>
  </si>
  <si>
    <t>05.03.2020</t>
  </si>
  <si>
    <t>29.12.2017</t>
  </si>
  <si>
    <t>19.12.2017</t>
  </si>
  <si>
    <t>Haroda Wind Energy Private Limited</t>
  </si>
  <si>
    <t>Khatiyu Wind Energy Private Limited</t>
  </si>
  <si>
    <t>Vigodi Wind Energy Private Limited</t>
  </si>
  <si>
    <t>Nani Virani Wind Energy Private Limited</t>
  </si>
  <si>
    <t>Ravapar Wind Energy Private Limited</t>
  </si>
  <si>
    <t>27.12.2017</t>
  </si>
  <si>
    <t>ReNew Wind Energy (AP2) Private Limited</t>
  </si>
  <si>
    <t>ALIENTO WIND ENERGY PRIVATE LIMITED</t>
  </si>
  <si>
    <t>FLURRY WIND ENERGY PRIVATE LIMITED</t>
  </si>
  <si>
    <t>TEMPEST WIND ENERGY PRIVATE LIMITED</t>
  </si>
  <si>
    <t>VUELTA ENERGY PRIVATE LIMITED</t>
  </si>
  <si>
    <t>Torrent Power Limited</t>
  </si>
  <si>
    <t>Alfanar Energy Private Limited</t>
  </si>
  <si>
    <t>Vivid Solaire Energy Private Limited</t>
  </si>
  <si>
    <t>15.10.2020 (50 MW);
04.11.2020 (22.5 MW);
12.11.2020 (22.5 MW);
07.12.2020 (52.5MW);
17.12.2020 (22.5MW);
24.12.2020 (12.5MW);
29.12.2020 (10 MW);
22.01.2021 (50 MW);
08.02.2021 (12.5 MW);
12.02.2021 (10 MW);
18.02.2021 (10 MW);
01.03.2021 (10 MW);
05.03.2021 (10 MW);
11.03.2021 (5 MW)</t>
  </si>
  <si>
    <t>05.07.2019 (73.5 MW); 
06.09.2019 (50.4 MW);
02.11.2019 (52.5 MW);
03.01.2020 (50.4 MW);
18.06.2020 (73.2 MW)</t>
  </si>
  <si>
    <t>24.11.2019 (50.2MW)</t>
  </si>
  <si>
    <t>Continuum Power Trading (TN) Pvt Ltd</t>
  </si>
  <si>
    <t>Sprng Renewable Energy Private Limited</t>
  </si>
  <si>
    <t>Avikiran Solar India Pvt Ltd.</t>
  </si>
  <si>
    <t>Vivid Solaire Energy Pvt. Ltd.</t>
  </si>
  <si>
    <t>Suswind Power Private Limited</t>
  </si>
  <si>
    <t>Flutter Wind Energy Private Limited</t>
  </si>
  <si>
    <t>Mytrah Vayu (Brahmaputra) Pvt Ltd</t>
  </si>
  <si>
    <t>ReNew Wind Energy (TN) Private Limited</t>
  </si>
  <si>
    <t>Tiruppur and Karur, Tamil Nadu</t>
  </si>
  <si>
    <t>Coimbatore, Tamil Nadu</t>
  </si>
  <si>
    <t>WPD-ISTS-T4-MEPL-P1-300TN</t>
  </si>
  <si>
    <t>Torrent Solargen Limited</t>
  </si>
  <si>
    <t>Adani Wind Energy Kutchh Four Ltd</t>
  </si>
  <si>
    <t xml:space="preserve">Netra Wind Private Limited </t>
  </si>
  <si>
    <t>Sitac Kabini Renewables Private Limited</t>
  </si>
  <si>
    <t>Boreas Renewable Energy Private Limited</t>
  </si>
  <si>
    <t>Bellary, Karnataka</t>
  </si>
  <si>
    <t>Adani Wind Energy Kutchh Three Limited</t>
  </si>
  <si>
    <t>Ostro Kannada Power Pvt Ltd</t>
  </si>
  <si>
    <t>Morjar Windfarm Development Pvt. Ltd.</t>
  </si>
  <si>
    <t>Powerica Limited</t>
  </si>
  <si>
    <t>Zenataris Renewable Energy Private Limited</t>
  </si>
  <si>
    <t>Devbhoomi Dwarka, Gujarat</t>
  </si>
  <si>
    <t>Dhar, Ratlam and Ujjain in Madhya Pradesh</t>
  </si>
  <si>
    <t>Betam Wind Energy Private Limited</t>
  </si>
  <si>
    <t>Ostro Energy Private Limited</t>
  </si>
  <si>
    <t xml:space="preserve">Sprng Wind Energy Private Limited </t>
  </si>
  <si>
    <t>Adani Wind Energy Kutchh Five Limited</t>
  </si>
  <si>
    <t>Devbhumi Dwarka, Gujarat</t>
  </si>
  <si>
    <t>Dhar, Madhya Pradesh</t>
  </si>
  <si>
    <t>03.09.2021 (10 MW);
22.03.2022 (10 MW);
12.05.2022 (10 MW)</t>
  </si>
  <si>
    <t>Project cancelled.</t>
  </si>
  <si>
    <t>-</t>
  </si>
  <si>
    <t>JSW Renew Energy Ltd</t>
  </si>
  <si>
    <t>Vena Energy Vidyuth Pvt Ltd</t>
  </si>
  <si>
    <t>Adani Renewable Energy Seven Ltd</t>
  </si>
  <si>
    <t>Ayana Renewable Power Six Pvt Ltd</t>
  </si>
  <si>
    <t>Viento Renewables Pvt Ltd</t>
  </si>
  <si>
    <t>Koppal, Karnataka</t>
  </si>
  <si>
    <t>Tuticorin, Tenkasi, Tirunelveli, Tamil Nadu</t>
  </si>
  <si>
    <t>Tiruppur, Tamil Nadu</t>
  </si>
  <si>
    <t>WPD-ISTS-T9-VEVPL-P1-160MW</t>
  </si>
  <si>
    <t>WPD-ISTS-T9-JSWSL-P1-540MW</t>
  </si>
  <si>
    <t>WPD-ISTS-T9-JSWSL-P2-270MW</t>
  </si>
  <si>
    <t>Gadag, Karnataka</t>
  </si>
  <si>
    <t>Thoothukudi, Tamil Nadu</t>
  </si>
  <si>
    <t>WPD-ISTS-T10-JSWFEL-P2-300MW</t>
  </si>
  <si>
    <t>WPD-ISTS-T10-JSWFEL-P1-150MW</t>
  </si>
  <si>
    <t>WPD-ISTS-T10-EPMPL-P1-150MW</t>
  </si>
  <si>
    <t>WPD-ISTS-T10-ARPSPL-P1-300MW</t>
  </si>
  <si>
    <t>WPD-ISTS-T10-AREHFL-P1-300MW</t>
  </si>
  <si>
    <t>23.06.2019 (126 MW)
20.10.2019 (54.6 MW)
03.01.2020 (50.4 MW)
06.02.2020 (19 MW)</t>
  </si>
  <si>
    <t>25.09.2020</t>
  </si>
  <si>
    <t>19.03.2021</t>
  </si>
  <si>
    <t>2500 MW ISTS-connected Wind Power Projects (Tranche-IX)</t>
  </si>
  <si>
    <t>1200 MW ISTS-connected Wind Power Projects (Tranche-X)</t>
  </si>
  <si>
    <t>11.04.2021 (32 MW);
21.04.2021 (18 MW); 
12.08.2021 (10 MW);
06.10.2021 (10 MW);
14.04.2022 (18 MW)</t>
  </si>
  <si>
    <t>27.03.2021 (60 MW);
31.03.2021 (93 MW);
04.07.2021 (39 MW);
13.07.2021 (36 MW);
20.08.2021 (12 MW);
04.09.2021 (15 MW);
13.10.2021 (12 MW);
22.10.2021 (12 MW);
30.10.2021 (21 MW)</t>
  </si>
  <si>
    <t>09.09.2020 (46 MW);
24.10.2020 (30 MW);
16.11.2020 (18 MW);
04.03.2021 (12 MW);
16.04.2021 (18 MW);
10.06.2021 (12 MW);
13.08.2021 (10 MW);
18.09.2021 (12 MW);
21.10.2021 (10 MW)</t>
  </si>
  <si>
    <t>Actual Commissioning Date/ 
Remarks</t>
  </si>
  <si>
    <t>Adani Wind Energy Kutchh Two Limited</t>
  </si>
  <si>
    <t>Apraava Energy Pvt Ltd</t>
  </si>
  <si>
    <t>28.07.2020 (88 MW);
02.08.2020 (50.6 MW);
04.09.2020 (29.6 MW);
11.09.2020 (15.4 MW);
01.10.2020 (15.4 MW);
20.10.2020 (15.4 MW);
18.11.2020 (20.2 MW);
29.12.2020 (15.6 MW);
22.02.2021 (11.4 MW);
04.03.2021 (11 MW);
25.03.2021 (15.4 MW);
31.03.2021 (12 MW)</t>
  </si>
  <si>
    <t>10.03.2021 (14.7 MW);
17.03.2021 (30.5 MW);
09.04.2021 (43.8 MW);
04.05.2021 (28.6 MW);
01.06.2021 (32.4 MW)</t>
  </si>
  <si>
    <t>Osmanabad, Maharashtra</t>
  </si>
  <si>
    <t>23.02.2022 (16.8 MW);
03.03.2022 (25.2 MW);
05.03.2022 (35.7 MW);
10.03.2022 (21 MW);
18.04.2022 (12.6 MW);
21.04.2022 (14.7 MW);
15.06.2022 (25.2 MW);
18.08.2022 (14.7 MW)</t>
  </si>
  <si>
    <t>Greenko Sironj Wind Power Pvt Ltd</t>
  </si>
  <si>
    <t>Tunga Renewable Energy Pvt Ltd</t>
  </si>
  <si>
    <t>JSW Renew Energy Two Ltd</t>
  </si>
  <si>
    <t>1200 MW ISTS-connected Wind Power Projects (Tranche-XI)</t>
  </si>
  <si>
    <t>WPD-ISTS-T11-RNUPL-P1-300MW</t>
  </si>
  <si>
    <t>WPD-ISTS-T11-GIWEL-P1-180MW</t>
  </si>
  <si>
    <t>WPD-ISTS-T11-ARPL-P1-150MW</t>
  </si>
  <si>
    <t>WPD-ISTS-T11-AREHFL-P1-450MW</t>
  </si>
  <si>
    <t>WPD-ISTS-T11-APIPL-P1-120MW</t>
  </si>
  <si>
    <t>ReNew Naveen Urja Private Limited</t>
  </si>
  <si>
    <t>Green lnfra Wind Energy Limited</t>
  </si>
  <si>
    <t>Anupavan Renewables pvt Ltd</t>
  </si>
  <si>
    <t>Adani Renewable Energy Four Ltd</t>
  </si>
  <si>
    <t>Two Wind Energy Pvt Ltd</t>
  </si>
  <si>
    <t>30.06.2022</t>
  </si>
  <si>
    <t>20.10.2021</t>
  </si>
  <si>
    <t>1200 MW ISTS-connected Wind Power Projects (Tranche-XII)</t>
  </si>
  <si>
    <t>WPD-ISTS-T12-HRPL-P1-300MW</t>
  </si>
  <si>
    <t>WPD-ISTS-T12-JSWNEL-P1-300MW</t>
  </si>
  <si>
    <t>WPD-ISTS-T12-NTPCREL-P1-200MW</t>
  </si>
  <si>
    <t>WPD-ISTS-T12-TPL-P1-300MW</t>
  </si>
  <si>
    <t>Halvad Renewables Pvt Ltd</t>
  </si>
  <si>
    <t>NTPC Renewable Energy Ltd</t>
  </si>
  <si>
    <t>12.07.2022</t>
  </si>
  <si>
    <t>Koppal &amp; Gadag, Karnataka</t>
  </si>
  <si>
    <t>Project stands terminated.</t>
  </si>
  <si>
    <t>Adani Wind Energy MP One Private Limited</t>
  </si>
  <si>
    <t>24.09.2021 (63 MW);
11.10.2021 (10.50 MW);
19.10.2021 (10.50 MW);
26.10.2021 (16.8 MW);
12.11.2021 (14.7 MW);
30.11.2021 (10.5 MW);
17.12.2021 (10.5 MW);
26.07.2022 (37.8 MW);
02.08.2022 (14.7 MW);
09.09.2022 (10.5 MW)</t>
  </si>
  <si>
    <t>02.06.2022 (24.3 MW);
18.08.2022 (26.3 MW)</t>
  </si>
  <si>
    <t>10.09.2022 (45.9 MW);
17.09.2022 (4.1 MW)</t>
  </si>
  <si>
    <t>10.09.2022 (205.2 MW);
17.09.2022 (69.2 MW)</t>
  </si>
  <si>
    <t>12.11.2021 (11 MW);
03.12.2021 (11 MW)
29.03.2022 (13.2 MW);
09.05.2022 (11 MW);
05.12.2022 (3.8 MW)</t>
  </si>
  <si>
    <t>1200 MW ISTS-connected Wind Power Projects (Tranche-XIII)</t>
  </si>
  <si>
    <t>Teq Green Power XI Pvt Ltd</t>
  </si>
  <si>
    <t>WPD-ISTS-T13-SJVNL-P1-100MW</t>
  </si>
  <si>
    <t>WPD-ISTS-T13-SIIIBV-P1-300MW</t>
  </si>
  <si>
    <t>WPD-ISTS-T13-TGPXIPL-P1-200MW</t>
  </si>
  <si>
    <t>19.01.2023</t>
  </si>
  <si>
    <t>31.03.2021</t>
  </si>
  <si>
    <t>15.07.2021</t>
  </si>
  <si>
    <t>10.09.2021</t>
  </si>
  <si>
    <t>Bagalkot, Karnataka</t>
  </si>
  <si>
    <t>JSW Renew Energy Three Ltd</t>
  </si>
  <si>
    <t>Torrent Saurya Urja 2 Pvt Ltd</t>
  </si>
  <si>
    <t>10.08.2022 (94.5 MW);
18.08.2022 (21.6 MW);
23.08.2022 (18.9 MW);
24.08.2022 (13.5 MW);
01.09.2022 (10.8 MW);
05.09.2022 (13.5 MW);
20.09.2022 (35.1 MW);
23.09.2022 (10.8 MW);
10.10.2022 (10.8 MW);
21.11.2022 (13.5 MW);
05.12.2022 (13.5 MW);
29.05.2023 (29.7 MW);
30.05.2023 (13.8 MW)</t>
  </si>
  <si>
    <t>15.08.2021 (53.6 MW);
12.10.2021 (14.70 MW);
04.01.2023 (50.2 MW);
25.05.2023 (11.5 MW)</t>
  </si>
  <si>
    <t>10.08.2022 (67.5 MW);
08.09.2022 (13.5 MW);
09.12.2022 (10.8 MW);
01.06.2023 (24.3 MW);
02.06.2023 (16.2 MW);
08.06.2023 (13.5 MW);
16.06.2023 (2.7 MW)</t>
  </si>
  <si>
    <t>26.05.2023 (27 MW);
16.06.2023 (13.5 MW);
21.06.2023 (16.2 MW);
03.07.2023 (13.5 MW);
05.07.2023 (16.2 MW);
10.07.2023 (24.3 MW);
14.07.2023 (4.3 MW)</t>
  </si>
  <si>
    <t>Bellary, Chitradurga, Davanagere and Vijaynagara, Karnataka</t>
  </si>
  <si>
    <t>SJVN Green Energy Ltd</t>
  </si>
  <si>
    <t>Scatec India Renewables One Private Limited</t>
  </si>
  <si>
    <t>Ahmednagar, Beed and Osmanabad, Maharashtra</t>
  </si>
  <si>
    <t>1200 MW ISTS-connected Wind Power Projects (Tranche-XIV)</t>
  </si>
  <si>
    <t>WPD-ISTS-T14-GPEPL-P1-190MW</t>
  </si>
  <si>
    <t>WPD-ISTS-T14-AEPL-P1-300MW</t>
  </si>
  <si>
    <t>WPD-ISTS-T14-SGEL-P1-200MW</t>
  </si>
  <si>
    <t>Green Prairie Energy Pvt Ltd</t>
  </si>
  <si>
    <t>23.06.2023</t>
  </si>
  <si>
    <t>29.03.2023</t>
  </si>
  <si>
    <t>26.06.2023</t>
  </si>
  <si>
    <t>16.11.2023</t>
  </si>
  <si>
    <t>PPA yet to be signed.</t>
  </si>
  <si>
    <t>05.12.2023 (50.4 MW);
02.01.2024 (46.8 MW);
14.01.2024 (54 MW);
29.01.2024 (68.4 MW);
19.02.2024 (82.8 MW)</t>
  </si>
  <si>
    <t>1300 MW ISTS-connected Wind Power Projects (Tranche-XV)</t>
  </si>
  <si>
    <t>Tender stands cancelled.</t>
  </si>
  <si>
    <t>1350 MW ISTS-connected Wind Power Projects (Tranche-XVI)</t>
  </si>
  <si>
    <t>WPD-ISTS-T16-KA-TPL-P1-100MW</t>
  </si>
  <si>
    <t>WPD-ISTS-T16-GJ-JNEL-P1-350MW</t>
  </si>
  <si>
    <t>WPD-ISTS-T16-KA-JNL-P1-150MW</t>
  </si>
  <si>
    <t>WPD-ISTS-T16-GJ-PL-P1-50MW</t>
  </si>
  <si>
    <t>Torrent Power Ltd</t>
  </si>
  <si>
    <t>JSW Neo Energy Ltd</t>
  </si>
  <si>
    <t>Powerica Ltd</t>
  </si>
  <si>
    <t>09.02.2024</t>
  </si>
  <si>
    <t>Kukunoor, Karnataka</t>
  </si>
  <si>
    <t>Bidar, Karnataka</t>
  </si>
  <si>
    <t>Devbhoomi Dwaraka, Gujarat</t>
  </si>
  <si>
    <t>WPD-ISTS-T16-KA-JNL-P2-150MW</t>
  </si>
  <si>
    <t>WPD-ISTS-T16-GJ-JNEL-P2-350MW</t>
  </si>
  <si>
    <t>15.03.2024</t>
  </si>
  <si>
    <t>10.04.2023 (55 MW);
13.07.2023 (39.6 MW);
03.08.2023 (24.7 MW);
08.03.2024 (17.6 MW);
28.03.2024 (24.2 MW);
25.04.2024 (45.4 MW)</t>
  </si>
  <si>
    <t>13.06.2024</t>
  </si>
  <si>
    <t>06.04.2023 (52.5 MW);
05.05.2023 (29.4 MW);
26.05.2023 (25.2 MW);
15.09.2023 (21  MW);
27.09.2023 (10.5 MW);
27.02.2024 (25.2 MW);
01.03.2024 (29.4 MW);
22.03.2024 (16.8 MW);
30.04.2024 (12.6 MW);
18.07.2024 (23.1 MW)</t>
  </si>
  <si>
    <t>04.12.2022 (27 MW);
21.04.2023 (51.3 MW);
09.05.2023 (13.5 MW);
26.05.2023 (24.3 MW);
05.06.2023 (13.5 MW);
05.07.2023 (18.9 MW);
28.07.2023 (21.6 MW);
29.08.2023 (27 MW);
27.09.2023 (18.9 MW);
10.11.2023 (16.2 MW);
01.03.2024 (13.5 MW);
20.06.2024 (18.9 MW);
08.07.2024 (13.5 MW);
07.08.2024 (13.5 MW);
13.09.2024 (8.4 MW)</t>
  </si>
  <si>
    <t>500 MW ISTS-connected Wind Power Projects (Tranche-XVII)</t>
  </si>
  <si>
    <t>WPD-ISTS-T17-PL-P1-50MW</t>
  </si>
  <si>
    <t>WPD-ISTS-T17-AEPL-P1-50MW</t>
  </si>
  <si>
    <t>Adyant Enersol Pvt Ltd</t>
  </si>
  <si>
    <t>28.10.2024</t>
  </si>
  <si>
    <t>19.11.2024</t>
  </si>
  <si>
    <t>Pratapgarh, Rajasthan</t>
  </si>
  <si>
    <t>PPA not signed.</t>
  </si>
  <si>
    <t>29.10.2024 (160 MW)</t>
  </si>
  <si>
    <t>24.12.2023 (51.3 MW);
22.03.2024 (40.5 MW);
27.05.2024 (56.7 MW);
02.07.2024 (18.9 MW);
25.07.2024 (18.9 MW);
03.10.2024 (18.9 MW);
25.10.2024 (67.5 MW);
22.11.2024 (110.7 MW)</t>
  </si>
  <si>
    <t>13.05.2024 (51.3 MW);
06.09.2024 (72.9 MW);
12.09.2024 (13.5 MW);
19.11.2024 (12.3 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</si>
</sst>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"/>
  <sheetViews>
    <sheetView tabSelected="1" zoomScale="115" zoomScaleNormal="115" workbookViewId="0">
      <pane ySplit="2" topLeftCell="A3" activePane="bottomLeft" state="frozen"/>
      <selection pane="bottomLeft" activeCell="H88" sqref="H88"/>
    </sheetView>
  </sheetViews>
  <sheetFormatPr defaultColWidth="9.140625" defaultRowHeight="15" x14ac:dyDescent="0.25"/>
  <cols>
    <col min="1" max="1" width="7" style="6" customWidth="1"/>
    <col min="2" max="2" width="31" style="6" customWidth="1"/>
    <col min="3" max="3" width="27.85546875" style="6" customWidth="1"/>
    <col min="4" max="4" width="13.140625" style="6" customWidth="1"/>
    <col min="5" max="5" width="10.5703125" style="6" customWidth="1"/>
    <col min="6" max="6" width="26.42578125" style="6" customWidth="1"/>
    <col min="7" max="7" width="15.5703125" style="6" customWidth="1"/>
    <col min="8" max="8" width="23.28515625" style="6" customWidth="1"/>
    <col min="9" max="9" width="15.28515625" style="6" customWidth="1"/>
    <col min="10" max="16384" width="9.140625" style="6"/>
  </cols>
  <sheetData>
    <row r="1" spans="1:9" s="9" customFormat="1" x14ac:dyDescent="0.25">
      <c r="A1" s="15" t="s">
        <v>9</v>
      </c>
      <c r="B1" s="15"/>
      <c r="C1" s="15"/>
      <c r="D1" s="15"/>
      <c r="E1" s="15"/>
      <c r="F1" s="15"/>
      <c r="G1" s="15"/>
      <c r="H1" s="15"/>
      <c r="I1" s="15"/>
    </row>
    <row r="2" spans="1:9" s="9" customFormat="1" ht="4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203</v>
      </c>
      <c r="I2" s="4" t="s">
        <v>7</v>
      </c>
    </row>
    <row r="3" spans="1:9" x14ac:dyDescent="0.25">
      <c r="A3" s="14" t="s">
        <v>10</v>
      </c>
      <c r="B3" s="14"/>
      <c r="C3" s="14"/>
      <c r="D3" s="14"/>
      <c r="E3" s="14"/>
      <c r="F3" s="14"/>
      <c r="G3" s="14"/>
      <c r="H3" s="14"/>
      <c r="I3" s="14"/>
    </row>
    <row r="4" spans="1:9" ht="45" x14ac:dyDescent="0.25">
      <c r="A4" s="3">
        <v>1</v>
      </c>
      <c r="B4" s="3" t="s">
        <v>83</v>
      </c>
      <c r="C4" s="3" t="s">
        <v>100</v>
      </c>
      <c r="D4" s="3" t="s">
        <v>24</v>
      </c>
      <c r="E4" s="3">
        <v>250</v>
      </c>
      <c r="F4" s="3" t="s">
        <v>101</v>
      </c>
      <c r="G4" s="7" t="s">
        <v>92</v>
      </c>
      <c r="H4" s="7" t="s">
        <v>102</v>
      </c>
      <c r="I4" s="3">
        <f>128.79+58.32+62.89</f>
        <v>250</v>
      </c>
    </row>
    <row r="5" spans="1:9" ht="30" x14ac:dyDescent="0.25">
      <c r="A5" s="3">
        <v>2</v>
      </c>
      <c r="B5" s="3" t="s">
        <v>84</v>
      </c>
      <c r="C5" s="3" t="s">
        <v>103</v>
      </c>
      <c r="D5" s="3" t="s">
        <v>24</v>
      </c>
      <c r="E5" s="3">
        <v>249.9</v>
      </c>
      <c r="F5" s="3" t="s">
        <v>104</v>
      </c>
      <c r="G5" s="7" t="s">
        <v>92</v>
      </c>
      <c r="H5" s="7" t="s">
        <v>105</v>
      </c>
      <c r="I5" s="3">
        <v>249.9</v>
      </c>
    </row>
    <row r="6" spans="1:9" ht="30" x14ac:dyDescent="0.25">
      <c r="A6" s="3">
        <v>3</v>
      </c>
      <c r="B6" s="3" t="s">
        <v>85</v>
      </c>
      <c r="C6" s="3" t="s">
        <v>106</v>
      </c>
      <c r="D6" s="3" t="s">
        <v>24</v>
      </c>
      <c r="E6" s="3">
        <v>50</v>
      </c>
      <c r="F6" s="3" t="s">
        <v>111</v>
      </c>
      <c r="G6" s="7" t="s">
        <v>92</v>
      </c>
      <c r="H6" s="7" t="s">
        <v>112</v>
      </c>
      <c r="I6" s="3">
        <v>50</v>
      </c>
    </row>
    <row r="7" spans="1:9" ht="30" x14ac:dyDescent="0.25">
      <c r="A7" s="3">
        <v>4</v>
      </c>
      <c r="B7" s="3" t="s">
        <v>86</v>
      </c>
      <c r="C7" s="3" t="s">
        <v>107</v>
      </c>
      <c r="D7" s="3" t="s">
        <v>24</v>
      </c>
      <c r="E7" s="3">
        <v>50</v>
      </c>
      <c r="F7" s="3" t="s">
        <v>111</v>
      </c>
      <c r="G7" s="7" t="s">
        <v>92</v>
      </c>
      <c r="H7" s="7" t="s">
        <v>113</v>
      </c>
      <c r="I7" s="3">
        <v>50</v>
      </c>
    </row>
    <row r="8" spans="1:9" ht="30" x14ac:dyDescent="0.25">
      <c r="A8" s="3">
        <v>5</v>
      </c>
      <c r="B8" s="3" t="s">
        <v>87</v>
      </c>
      <c r="C8" s="3" t="s">
        <v>108</v>
      </c>
      <c r="D8" s="3" t="s">
        <v>24</v>
      </c>
      <c r="E8" s="3">
        <v>50</v>
      </c>
      <c r="F8" s="3" t="s">
        <v>111</v>
      </c>
      <c r="G8" s="7" t="s">
        <v>92</v>
      </c>
      <c r="H8" s="7" t="s">
        <v>114</v>
      </c>
      <c r="I8" s="3">
        <v>50</v>
      </c>
    </row>
    <row r="9" spans="1:9" ht="30" x14ac:dyDescent="0.25">
      <c r="A9" s="3">
        <v>6</v>
      </c>
      <c r="B9" s="3" t="s">
        <v>88</v>
      </c>
      <c r="C9" s="3" t="s">
        <v>109</v>
      </c>
      <c r="D9" s="3" t="s">
        <v>24</v>
      </c>
      <c r="E9" s="3">
        <v>50</v>
      </c>
      <c r="F9" s="3" t="s">
        <v>111</v>
      </c>
      <c r="G9" s="7" t="s">
        <v>92</v>
      </c>
      <c r="H9" s="2" t="s">
        <v>235</v>
      </c>
      <c r="I9" s="3">
        <v>0</v>
      </c>
    </row>
    <row r="10" spans="1:9" ht="30" x14ac:dyDescent="0.25">
      <c r="A10" s="3">
        <v>7</v>
      </c>
      <c r="B10" s="3" t="s">
        <v>89</v>
      </c>
      <c r="C10" s="3" t="s">
        <v>110</v>
      </c>
      <c r="D10" s="3" t="s">
        <v>24</v>
      </c>
      <c r="E10" s="3">
        <v>50</v>
      </c>
      <c r="F10" s="3" t="s">
        <v>111</v>
      </c>
      <c r="G10" s="7" t="s">
        <v>92</v>
      </c>
      <c r="H10" s="7" t="s">
        <v>113</v>
      </c>
      <c r="I10" s="3">
        <v>50</v>
      </c>
    </row>
    <row r="11" spans="1:9" ht="60" x14ac:dyDescent="0.25">
      <c r="A11" s="3">
        <v>8</v>
      </c>
      <c r="B11" s="3" t="s">
        <v>90</v>
      </c>
      <c r="C11" s="3" t="s">
        <v>115</v>
      </c>
      <c r="D11" s="3" t="s">
        <v>24</v>
      </c>
      <c r="E11" s="3">
        <v>250</v>
      </c>
      <c r="F11" s="3" t="s">
        <v>111</v>
      </c>
      <c r="G11" s="7" t="s">
        <v>92</v>
      </c>
      <c r="H11" s="7" t="s">
        <v>117</v>
      </c>
      <c r="I11" s="3">
        <f>126+50+50+24</f>
        <v>250</v>
      </c>
    </row>
    <row r="12" spans="1:9" ht="30" x14ac:dyDescent="0.25">
      <c r="A12" s="3">
        <v>9</v>
      </c>
      <c r="B12" s="3" t="s">
        <v>91</v>
      </c>
      <c r="C12" s="3" t="s">
        <v>116</v>
      </c>
      <c r="D12" s="3" t="s">
        <v>24</v>
      </c>
      <c r="E12" s="3">
        <v>50</v>
      </c>
      <c r="F12" s="3" t="s">
        <v>111</v>
      </c>
      <c r="G12" s="7" t="s">
        <v>92</v>
      </c>
      <c r="H12" s="7" t="s">
        <v>118</v>
      </c>
      <c r="I12" s="3">
        <v>50</v>
      </c>
    </row>
    <row r="13" spans="1:9" x14ac:dyDescent="0.25">
      <c r="A13" s="14" t="s">
        <v>11</v>
      </c>
      <c r="B13" s="14"/>
      <c r="C13" s="14"/>
      <c r="D13" s="14"/>
      <c r="E13" s="14"/>
      <c r="F13" s="14"/>
      <c r="G13" s="14"/>
      <c r="H13" s="14"/>
      <c r="I13" s="14"/>
    </row>
    <row r="14" spans="1:9" ht="60" x14ac:dyDescent="0.25">
      <c r="A14" s="3">
        <v>1</v>
      </c>
      <c r="B14" s="3" t="s">
        <v>74</v>
      </c>
      <c r="C14" s="3" t="s">
        <v>119</v>
      </c>
      <c r="D14" s="3" t="s">
        <v>25</v>
      </c>
      <c r="E14" s="3">
        <v>250</v>
      </c>
      <c r="F14" s="3" t="s">
        <v>111</v>
      </c>
      <c r="G14" s="3" t="s">
        <v>93</v>
      </c>
      <c r="H14" s="7" t="s">
        <v>120</v>
      </c>
      <c r="I14" s="3">
        <f>126+58.5+27.6+18</f>
        <v>230.1</v>
      </c>
    </row>
    <row r="15" spans="1:9" ht="30" x14ac:dyDescent="0.25">
      <c r="A15" s="3">
        <v>2</v>
      </c>
      <c r="B15" s="3" t="s">
        <v>75</v>
      </c>
      <c r="C15" s="3" t="s">
        <v>210</v>
      </c>
      <c r="D15" s="3" t="s">
        <v>25</v>
      </c>
      <c r="E15" s="3">
        <v>200</v>
      </c>
      <c r="F15" s="3" t="s">
        <v>104</v>
      </c>
      <c r="G15" s="3" t="s">
        <v>126</v>
      </c>
      <c r="H15" s="7" t="s">
        <v>121</v>
      </c>
      <c r="I15" s="3">
        <v>200</v>
      </c>
    </row>
    <row r="16" spans="1:9" ht="30" x14ac:dyDescent="0.25">
      <c r="A16" s="3">
        <v>3</v>
      </c>
      <c r="B16" s="3" t="s">
        <v>76</v>
      </c>
      <c r="C16" s="3" t="s">
        <v>127</v>
      </c>
      <c r="D16" s="3" t="s">
        <v>25</v>
      </c>
      <c r="E16" s="3">
        <v>50</v>
      </c>
      <c r="F16" s="3" t="s">
        <v>111</v>
      </c>
      <c r="G16" s="3" t="s">
        <v>132</v>
      </c>
      <c r="H16" s="2" t="s">
        <v>235</v>
      </c>
      <c r="I16" s="3">
        <v>0</v>
      </c>
    </row>
    <row r="17" spans="1:9" ht="30" x14ac:dyDescent="0.25">
      <c r="A17" s="3">
        <v>4</v>
      </c>
      <c r="B17" s="3" t="s">
        <v>77</v>
      </c>
      <c r="C17" s="3" t="s">
        <v>128</v>
      </c>
      <c r="D17" s="3" t="s">
        <v>25</v>
      </c>
      <c r="E17" s="3">
        <v>50</v>
      </c>
      <c r="F17" s="3" t="s">
        <v>111</v>
      </c>
      <c r="G17" s="3" t="s">
        <v>132</v>
      </c>
      <c r="H17" s="2" t="s">
        <v>235</v>
      </c>
      <c r="I17" s="3">
        <v>0</v>
      </c>
    </row>
    <row r="18" spans="1:9" ht="30" x14ac:dyDescent="0.25">
      <c r="A18" s="3">
        <v>5</v>
      </c>
      <c r="B18" s="3" t="s">
        <v>78</v>
      </c>
      <c r="C18" s="3" t="s">
        <v>129</v>
      </c>
      <c r="D18" s="3" t="s">
        <v>25</v>
      </c>
      <c r="E18" s="3">
        <v>50</v>
      </c>
      <c r="F18" s="3" t="s">
        <v>111</v>
      </c>
      <c r="G18" s="3" t="s">
        <v>132</v>
      </c>
      <c r="H18" s="2" t="s">
        <v>235</v>
      </c>
      <c r="I18" s="3">
        <v>0</v>
      </c>
    </row>
    <row r="19" spans="1:9" ht="45" x14ac:dyDescent="0.25">
      <c r="A19" s="3">
        <v>6</v>
      </c>
      <c r="B19" s="3" t="s">
        <v>79</v>
      </c>
      <c r="C19" s="3" t="s">
        <v>130</v>
      </c>
      <c r="D19" s="3" t="s">
        <v>25</v>
      </c>
      <c r="E19" s="3">
        <v>50</v>
      </c>
      <c r="F19" s="3" t="s">
        <v>111</v>
      </c>
      <c r="G19" s="3" t="s">
        <v>132</v>
      </c>
      <c r="H19" s="3" t="s">
        <v>174</v>
      </c>
      <c r="I19" s="3">
        <f>10+10+10</f>
        <v>30</v>
      </c>
    </row>
    <row r="20" spans="1:9" ht="30" x14ac:dyDescent="0.25">
      <c r="A20" s="3">
        <v>7</v>
      </c>
      <c r="B20" s="3" t="s">
        <v>80</v>
      </c>
      <c r="C20" s="3" t="s">
        <v>131</v>
      </c>
      <c r="D20" s="3" t="s">
        <v>25</v>
      </c>
      <c r="E20" s="3">
        <v>50</v>
      </c>
      <c r="F20" s="3" t="s">
        <v>111</v>
      </c>
      <c r="G20" s="3" t="s">
        <v>132</v>
      </c>
      <c r="H20" s="2" t="s">
        <v>235</v>
      </c>
      <c r="I20" s="3">
        <v>0</v>
      </c>
    </row>
    <row r="21" spans="1:9" ht="60" x14ac:dyDescent="0.25">
      <c r="A21" s="3">
        <v>8</v>
      </c>
      <c r="B21" s="3" t="s">
        <v>81</v>
      </c>
      <c r="C21" s="3" t="s">
        <v>122</v>
      </c>
      <c r="D21" s="3" t="s">
        <v>25</v>
      </c>
      <c r="E21" s="3">
        <v>250</v>
      </c>
      <c r="F21" s="3" t="s">
        <v>111</v>
      </c>
      <c r="G21" s="3" t="s">
        <v>93</v>
      </c>
      <c r="H21" s="7" t="s">
        <v>195</v>
      </c>
      <c r="I21" s="3">
        <f>126+54.6+50.4+19</f>
        <v>250</v>
      </c>
    </row>
    <row r="22" spans="1:9" ht="30" x14ac:dyDescent="0.25">
      <c r="A22" s="3">
        <v>9</v>
      </c>
      <c r="B22" s="3" t="s">
        <v>82</v>
      </c>
      <c r="C22" s="3" t="s">
        <v>123</v>
      </c>
      <c r="D22" s="3" t="s">
        <v>25</v>
      </c>
      <c r="E22" s="3">
        <v>50</v>
      </c>
      <c r="F22" s="3" t="s">
        <v>111</v>
      </c>
      <c r="G22" s="3" t="s">
        <v>125</v>
      </c>
      <c r="H22" s="7" t="s">
        <v>124</v>
      </c>
      <c r="I22" s="3">
        <v>50</v>
      </c>
    </row>
    <row r="23" spans="1:9" x14ac:dyDescent="0.25">
      <c r="A23" s="14" t="s">
        <v>12</v>
      </c>
      <c r="B23" s="14"/>
      <c r="C23" s="14"/>
      <c r="D23" s="14"/>
      <c r="E23" s="14"/>
      <c r="F23" s="14"/>
      <c r="G23" s="14"/>
      <c r="H23" s="14"/>
      <c r="I23" s="14"/>
    </row>
    <row r="24" spans="1:9" ht="30" x14ac:dyDescent="0.25">
      <c r="A24" s="3">
        <v>1</v>
      </c>
      <c r="B24" s="3" t="s">
        <v>62</v>
      </c>
      <c r="C24" s="3" t="s">
        <v>133</v>
      </c>
      <c r="D24" s="3" t="s">
        <v>26</v>
      </c>
      <c r="E24" s="3">
        <v>100</v>
      </c>
      <c r="F24" s="3" t="s">
        <v>111</v>
      </c>
      <c r="G24" s="3" t="s">
        <v>94</v>
      </c>
      <c r="H24" s="2" t="s">
        <v>176</v>
      </c>
      <c r="I24" s="3">
        <v>0</v>
      </c>
    </row>
    <row r="25" spans="1:9" ht="210" x14ac:dyDescent="0.25">
      <c r="A25" s="3">
        <v>2</v>
      </c>
      <c r="B25" s="3" t="s">
        <v>63</v>
      </c>
      <c r="C25" s="3" t="s">
        <v>133</v>
      </c>
      <c r="D25" s="3" t="s">
        <v>26</v>
      </c>
      <c r="E25" s="3">
        <v>300</v>
      </c>
      <c r="F25" s="3" t="s">
        <v>111</v>
      </c>
      <c r="G25" s="3" t="s">
        <v>94</v>
      </c>
      <c r="H25" s="7" t="s">
        <v>141</v>
      </c>
      <c r="I25" s="3">
        <f>50+22.5+22.5+52.5+22.5+12.5+10+50+12.5+10+10+10+10+5</f>
        <v>300</v>
      </c>
    </row>
    <row r="26" spans="1:9" ht="75" x14ac:dyDescent="0.25">
      <c r="A26" s="3">
        <v>3</v>
      </c>
      <c r="B26" s="3" t="s">
        <v>64</v>
      </c>
      <c r="C26" s="3" t="s">
        <v>122</v>
      </c>
      <c r="D26" s="3" t="s">
        <v>26</v>
      </c>
      <c r="E26" s="3">
        <v>300</v>
      </c>
      <c r="F26" s="3" t="s">
        <v>111</v>
      </c>
      <c r="G26" s="3" t="s">
        <v>94</v>
      </c>
      <c r="H26" s="7" t="s">
        <v>142</v>
      </c>
      <c r="I26" s="3">
        <f>73.5+50.4+52.5+50.4+73.2</f>
        <v>300</v>
      </c>
    </row>
    <row r="27" spans="1:9" ht="30" x14ac:dyDescent="0.25">
      <c r="A27" s="3">
        <v>4</v>
      </c>
      <c r="B27" s="3" t="s">
        <v>65</v>
      </c>
      <c r="C27" s="3" t="s">
        <v>134</v>
      </c>
      <c r="D27" s="3" t="s">
        <v>26</v>
      </c>
      <c r="E27" s="3">
        <v>50</v>
      </c>
      <c r="F27" s="3" t="s">
        <v>111</v>
      </c>
      <c r="G27" s="3" t="s">
        <v>94</v>
      </c>
      <c r="H27" s="7" t="s">
        <v>176</v>
      </c>
      <c r="I27" s="3">
        <v>0</v>
      </c>
    </row>
    <row r="28" spans="1:9" ht="30" x14ac:dyDescent="0.25">
      <c r="A28" s="3">
        <v>5</v>
      </c>
      <c r="B28" s="3" t="s">
        <v>66</v>
      </c>
      <c r="C28" s="3" t="s">
        <v>135</v>
      </c>
      <c r="D28" s="3" t="s">
        <v>26</v>
      </c>
      <c r="E28" s="3">
        <v>50</v>
      </c>
      <c r="F28" s="3" t="s">
        <v>111</v>
      </c>
      <c r="G28" s="3" t="s">
        <v>94</v>
      </c>
      <c r="H28" s="7" t="s">
        <v>176</v>
      </c>
      <c r="I28" s="3">
        <v>0</v>
      </c>
    </row>
    <row r="29" spans="1:9" ht="30" x14ac:dyDescent="0.25">
      <c r="A29" s="3">
        <v>6</v>
      </c>
      <c r="B29" s="3" t="s">
        <v>67</v>
      </c>
      <c r="C29" s="3" t="s">
        <v>136</v>
      </c>
      <c r="D29" s="3" t="s">
        <v>26</v>
      </c>
      <c r="E29" s="3">
        <v>50</v>
      </c>
      <c r="F29" s="3" t="s">
        <v>111</v>
      </c>
      <c r="G29" s="3" t="s">
        <v>94</v>
      </c>
      <c r="H29" s="7" t="s">
        <v>176</v>
      </c>
      <c r="I29" s="3">
        <v>0</v>
      </c>
    </row>
    <row r="30" spans="1:9" ht="30" x14ac:dyDescent="0.25">
      <c r="A30" s="3">
        <v>7</v>
      </c>
      <c r="B30" s="3" t="s">
        <v>68</v>
      </c>
      <c r="C30" s="3" t="s">
        <v>137</v>
      </c>
      <c r="D30" s="3" t="s">
        <v>26</v>
      </c>
      <c r="E30" s="3">
        <v>50</v>
      </c>
      <c r="F30" s="3" t="s">
        <v>111</v>
      </c>
      <c r="G30" s="3" t="s">
        <v>94</v>
      </c>
      <c r="H30" s="7" t="s">
        <v>176</v>
      </c>
      <c r="I30" s="3">
        <v>0</v>
      </c>
    </row>
    <row r="31" spans="1:9" x14ac:dyDescent="0.25">
      <c r="A31" s="3">
        <v>8</v>
      </c>
      <c r="B31" s="3" t="s">
        <v>69</v>
      </c>
      <c r="C31" s="3" t="s">
        <v>138</v>
      </c>
      <c r="D31" s="3" t="s">
        <v>26</v>
      </c>
      <c r="E31" s="3">
        <v>300.3</v>
      </c>
      <c r="F31" s="3" t="s">
        <v>111</v>
      </c>
      <c r="G31" s="3" t="s">
        <v>94</v>
      </c>
      <c r="H31" s="2" t="s">
        <v>176</v>
      </c>
      <c r="I31" s="3">
        <v>0</v>
      </c>
    </row>
    <row r="32" spans="1:9" x14ac:dyDescent="0.25">
      <c r="A32" s="3">
        <v>9</v>
      </c>
      <c r="B32" s="3" t="s">
        <v>70</v>
      </c>
      <c r="C32" s="3" t="s">
        <v>138</v>
      </c>
      <c r="D32" s="3" t="s">
        <v>26</v>
      </c>
      <c r="E32" s="3">
        <v>199.5</v>
      </c>
      <c r="F32" s="3" t="s">
        <v>111</v>
      </c>
      <c r="G32" s="3" t="s">
        <v>94</v>
      </c>
      <c r="H32" s="2" t="s">
        <v>176</v>
      </c>
      <c r="I32" s="3">
        <v>0</v>
      </c>
    </row>
    <row r="33" spans="1:9" ht="180" x14ac:dyDescent="0.25">
      <c r="A33" s="3">
        <v>10</v>
      </c>
      <c r="B33" s="3" t="s">
        <v>71</v>
      </c>
      <c r="C33" s="3" t="s">
        <v>139</v>
      </c>
      <c r="D33" s="3" t="s">
        <v>26</v>
      </c>
      <c r="E33" s="3">
        <v>300</v>
      </c>
      <c r="F33" s="3" t="s">
        <v>111</v>
      </c>
      <c r="G33" s="3" t="s">
        <v>94</v>
      </c>
      <c r="H33" s="7" t="s">
        <v>206</v>
      </c>
      <c r="I33" s="3">
        <v>300</v>
      </c>
    </row>
    <row r="34" spans="1:9" ht="30" x14ac:dyDescent="0.25">
      <c r="A34" s="3">
        <v>11</v>
      </c>
      <c r="B34" s="3" t="s">
        <v>72</v>
      </c>
      <c r="C34" s="3" t="s">
        <v>116</v>
      </c>
      <c r="D34" s="3" t="s">
        <v>26</v>
      </c>
      <c r="E34" s="3">
        <v>250</v>
      </c>
      <c r="F34" s="3" t="s">
        <v>111</v>
      </c>
      <c r="G34" s="3" t="s">
        <v>94</v>
      </c>
      <c r="H34" s="2" t="s">
        <v>176</v>
      </c>
      <c r="I34" s="8">
        <v>0</v>
      </c>
    </row>
    <row r="35" spans="1:9" ht="30" x14ac:dyDescent="0.25">
      <c r="A35" s="3">
        <v>12</v>
      </c>
      <c r="B35" s="3" t="s">
        <v>73</v>
      </c>
      <c r="C35" s="3" t="s">
        <v>140</v>
      </c>
      <c r="D35" s="3" t="s">
        <v>26</v>
      </c>
      <c r="E35" s="3">
        <v>50.2</v>
      </c>
      <c r="F35" s="3" t="s">
        <v>104</v>
      </c>
      <c r="G35" s="3" t="s">
        <v>94</v>
      </c>
      <c r="H35" s="7" t="s">
        <v>143</v>
      </c>
      <c r="I35" s="3">
        <v>50.2</v>
      </c>
    </row>
    <row r="36" spans="1:9" x14ac:dyDescent="0.25">
      <c r="A36" s="14" t="s">
        <v>13</v>
      </c>
      <c r="B36" s="14"/>
      <c r="C36" s="14"/>
      <c r="D36" s="14"/>
      <c r="E36" s="14"/>
      <c r="F36" s="14"/>
      <c r="G36" s="14"/>
      <c r="H36" s="14"/>
      <c r="I36" s="14"/>
    </row>
    <row r="37" spans="1:9" ht="75" x14ac:dyDescent="0.25">
      <c r="A37" s="3">
        <v>1</v>
      </c>
      <c r="B37" s="3" t="s">
        <v>49</v>
      </c>
      <c r="C37" s="3" t="s">
        <v>144</v>
      </c>
      <c r="D37" s="3" t="s">
        <v>27</v>
      </c>
      <c r="E37" s="3">
        <v>250</v>
      </c>
      <c r="F37" s="3" t="s">
        <v>111</v>
      </c>
      <c r="G37" s="3" t="s">
        <v>95</v>
      </c>
      <c r="H37" s="7" t="s">
        <v>200</v>
      </c>
      <c r="I37" s="3">
        <f>32+18+10+10+18</f>
        <v>88</v>
      </c>
    </row>
    <row r="38" spans="1:9" ht="135" x14ac:dyDescent="0.25">
      <c r="A38" s="3">
        <v>2</v>
      </c>
      <c r="B38" s="3" t="s">
        <v>50</v>
      </c>
      <c r="C38" s="3" t="s">
        <v>145</v>
      </c>
      <c r="D38" s="3" t="s">
        <v>27</v>
      </c>
      <c r="E38" s="3">
        <v>300</v>
      </c>
      <c r="F38" s="3" t="s">
        <v>152</v>
      </c>
      <c r="G38" s="3" t="s">
        <v>95</v>
      </c>
      <c r="H38" s="7" t="s">
        <v>201</v>
      </c>
      <c r="I38" s="3">
        <v>300</v>
      </c>
    </row>
    <row r="39" spans="1:9" ht="120" x14ac:dyDescent="0.25">
      <c r="A39" s="3">
        <v>3</v>
      </c>
      <c r="B39" s="3" t="s">
        <v>51</v>
      </c>
      <c r="C39" s="3" t="s">
        <v>146</v>
      </c>
      <c r="D39" s="3" t="s">
        <v>27</v>
      </c>
      <c r="E39" s="3">
        <v>285</v>
      </c>
      <c r="F39" s="3" t="s">
        <v>111</v>
      </c>
      <c r="G39" s="3" t="s">
        <v>95</v>
      </c>
      <c r="H39" s="7" t="s">
        <v>209</v>
      </c>
      <c r="I39" s="3">
        <f>16.8+25.2+35.7+21+12.6+14.7+25.2+14.7</f>
        <v>165.89999999999998</v>
      </c>
    </row>
    <row r="40" spans="1:9" ht="135" x14ac:dyDescent="0.25">
      <c r="A40" s="3">
        <v>4</v>
      </c>
      <c r="B40" s="3" t="s">
        <v>52</v>
      </c>
      <c r="C40" s="3" t="s">
        <v>147</v>
      </c>
      <c r="D40" s="3" t="s">
        <v>27</v>
      </c>
      <c r="E40" s="3">
        <v>200</v>
      </c>
      <c r="F40" s="3" t="s">
        <v>104</v>
      </c>
      <c r="G40" s="3" t="s">
        <v>95</v>
      </c>
      <c r="H40" s="7" t="s">
        <v>202</v>
      </c>
      <c r="I40" s="3">
        <f>46+30+18+12+18+12+10+12+10</f>
        <v>168</v>
      </c>
    </row>
    <row r="41" spans="1:9" ht="30" x14ac:dyDescent="0.25">
      <c r="A41" s="3">
        <v>5</v>
      </c>
      <c r="B41" s="3" t="s">
        <v>53</v>
      </c>
      <c r="C41" s="3" t="s">
        <v>148</v>
      </c>
      <c r="D41" s="3" t="s">
        <v>27</v>
      </c>
      <c r="E41" s="3">
        <v>50</v>
      </c>
      <c r="F41" s="3" t="s">
        <v>111</v>
      </c>
      <c r="G41" s="3" t="s">
        <v>95</v>
      </c>
      <c r="H41" s="7" t="s">
        <v>176</v>
      </c>
      <c r="I41" s="3">
        <v>0</v>
      </c>
    </row>
    <row r="42" spans="1:9" ht="30" x14ac:dyDescent="0.25">
      <c r="A42" s="3">
        <v>6</v>
      </c>
      <c r="B42" s="3" t="s">
        <v>54</v>
      </c>
      <c r="C42" s="3" t="s">
        <v>149</v>
      </c>
      <c r="D42" s="3" t="s">
        <v>27</v>
      </c>
      <c r="E42" s="3">
        <v>50</v>
      </c>
      <c r="F42" s="3" t="s">
        <v>111</v>
      </c>
      <c r="G42" s="3" t="s">
        <v>95</v>
      </c>
      <c r="H42" s="7" t="s">
        <v>176</v>
      </c>
      <c r="I42" s="3">
        <v>0</v>
      </c>
    </row>
    <row r="43" spans="1:9" ht="30" x14ac:dyDescent="0.25">
      <c r="A43" s="3">
        <v>7</v>
      </c>
      <c r="B43" s="3" t="s">
        <v>55</v>
      </c>
      <c r="C43" s="3" t="s">
        <v>204</v>
      </c>
      <c r="D43" s="3" t="s">
        <v>27</v>
      </c>
      <c r="E43" s="3">
        <v>50</v>
      </c>
      <c r="F43" s="3" t="s">
        <v>111</v>
      </c>
      <c r="G43" s="3" t="s">
        <v>95</v>
      </c>
      <c r="H43" s="16" t="s">
        <v>235</v>
      </c>
      <c r="I43" s="3">
        <v>0</v>
      </c>
    </row>
    <row r="44" spans="1:9" ht="30" x14ac:dyDescent="0.25">
      <c r="A44" s="3">
        <v>8</v>
      </c>
      <c r="B44" s="3" t="s">
        <v>56</v>
      </c>
      <c r="C44" s="3" t="s">
        <v>204</v>
      </c>
      <c r="D44" s="3" t="s">
        <v>27</v>
      </c>
      <c r="E44" s="3">
        <v>50</v>
      </c>
      <c r="F44" s="3" t="s">
        <v>111</v>
      </c>
      <c r="G44" s="3" t="s">
        <v>95</v>
      </c>
      <c r="H44" s="17"/>
      <c r="I44" s="3">
        <v>0</v>
      </c>
    </row>
    <row r="45" spans="1:9" ht="30" x14ac:dyDescent="0.25">
      <c r="A45" s="3">
        <v>9</v>
      </c>
      <c r="B45" s="3" t="s">
        <v>57</v>
      </c>
      <c r="C45" s="3" t="s">
        <v>204</v>
      </c>
      <c r="D45" s="3" t="s">
        <v>27</v>
      </c>
      <c r="E45" s="3">
        <v>50</v>
      </c>
      <c r="F45" s="3" t="s">
        <v>111</v>
      </c>
      <c r="G45" s="3" t="s">
        <v>95</v>
      </c>
      <c r="H45" s="17"/>
      <c r="I45" s="3">
        <v>0</v>
      </c>
    </row>
    <row r="46" spans="1:9" ht="30" x14ac:dyDescent="0.25">
      <c r="A46" s="3">
        <v>10</v>
      </c>
      <c r="B46" s="3" t="s">
        <v>58</v>
      </c>
      <c r="C46" s="3" t="s">
        <v>204</v>
      </c>
      <c r="D46" s="3" t="s">
        <v>27</v>
      </c>
      <c r="E46" s="3">
        <v>50</v>
      </c>
      <c r="F46" s="3" t="s">
        <v>111</v>
      </c>
      <c r="G46" s="3" t="s">
        <v>95</v>
      </c>
      <c r="H46" s="17"/>
      <c r="I46" s="3">
        <v>0</v>
      </c>
    </row>
    <row r="47" spans="1:9" ht="30" x14ac:dyDescent="0.25">
      <c r="A47" s="3">
        <v>11</v>
      </c>
      <c r="B47" s="3" t="s">
        <v>59</v>
      </c>
      <c r="C47" s="3" t="s">
        <v>204</v>
      </c>
      <c r="D47" s="3" t="s">
        <v>27</v>
      </c>
      <c r="E47" s="3">
        <v>50</v>
      </c>
      <c r="F47" s="3" t="s">
        <v>111</v>
      </c>
      <c r="G47" s="3" t="s">
        <v>95</v>
      </c>
      <c r="H47" s="17"/>
      <c r="I47" s="3">
        <v>0</v>
      </c>
    </row>
    <row r="48" spans="1:9" ht="30" x14ac:dyDescent="0.25">
      <c r="A48" s="3">
        <v>12</v>
      </c>
      <c r="B48" s="3" t="s">
        <v>60</v>
      </c>
      <c r="C48" s="3" t="s">
        <v>204</v>
      </c>
      <c r="D48" s="3" t="s">
        <v>27</v>
      </c>
      <c r="E48" s="3">
        <v>50</v>
      </c>
      <c r="F48" s="3" t="s">
        <v>111</v>
      </c>
      <c r="G48" s="3" t="s">
        <v>95</v>
      </c>
      <c r="H48" s="18"/>
      <c r="I48" s="3">
        <v>0</v>
      </c>
    </row>
    <row r="49" spans="1:9" ht="30" x14ac:dyDescent="0.25">
      <c r="A49" s="3">
        <v>13</v>
      </c>
      <c r="B49" s="3" t="s">
        <v>154</v>
      </c>
      <c r="C49" s="3" t="s">
        <v>150</v>
      </c>
      <c r="D49" s="3" t="s">
        <v>27</v>
      </c>
      <c r="E49" s="3">
        <v>300</v>
      </c>
      <c r="F49" s="3" t="s">
        <v>153</v>
      </c>
      <c r="G49" s="3" t="s">
        <v>95</v>
      </c>
      <c r="H49" s="2" t="s">
        <v>176</v>
      </c>
      <c r="I49" s="3">
        <v>0</v>
      </c>
    </row>
    <row r="50" spans="1:9" ht="30" x14ac:dyDescent="0.25">
      <c r="A50" s="3">
        <v>14</v>
      </c>
      <c r="B50" s="2" t="s">
        <v>61</v>
      </c>
      <c r="C50" s="3" t="s">
        <v>151</v>
      </c>
      <c r="D50" s="3" t="s">
        <v>27</v>
      </c>
      <c r="E50" s="3">
        <v>265</v>
      </c>
      <c r="F50" s="3" t="s">
        <v>111</v>
      </c>
      <c r="G50" s="3" t="s">
        <v>95</v>
      </c>
      <c r="H50" s="2" t="s">
        <v>176</v>
      </c>
      <c r="I50" s="3">
        <v>0</v>
      </c>
    </row>
    <row r="51" spans="1:9" x14ac:dyDescent="0.25">
      <c r="A51" s="14" t="s">
        <v>14</v>
      </c>
      <c r="B51" s="14"/>
      <c r="C51" s="14"/>
      <c r="D51" s="14"/>
      <c r="E51" s="14"/>
      <c r="F51" s="14"/>
      <c r="G51" s="14"/>
      <c r="H51" s="14"/>
      <c r="I51" s="14"/>
    </row>
    <row r="52" spans="1:9" ht="105" x14ac:dyDescent="0.25">
      <c r="A52" s="3">
        <v>1</v>
      </c>
      <c r="B52" s="3" t="s">
        <v>39</v>
      </c>
      <c r="C52" s="3" t="s">
        <v>155</v>
      </c>
      <c r="D52" s="3" t="s">
        <v>28</v>
      </c>
      <c r="E52" s="3">
        <v>115</v>
      </c>
      <c r="F52" s="3" t="s">
        <v>166</v>
      </c>
      <c r="G52" s="3" t="s">
        <v>96</v>
      </c>
      <c r="H52" s="7" t="s">
        <v>257</v>
      </c>
      <c r="I52" s="3">
        <f>27+13.5+16.2+13.5+16.2+24.3+4.3</f>
        <v>115</v>
      </c>
    </row>
    <row r="53" spans="1:9" ht="30" x14ac:dyDescent="0.25">
      <c r="A53" s="3">
        <v>2</v>
      </c>
      <c r="B53" s="3" t="s">
        <v>40</v>
      </c>
      <c r="C53" s="3" t="s">
        <v>156</v>
      </c>
      <c r="D53" s="3" t="s">
        <v>28</v>
      </c>
      <c r="E53" s="3">
        <v>50</v>
      </c>
      <c r="F53" s="3" t="s">
        <v>111</v>
      </c>
      <c r="G53" s="3" t="s">
        <v>96</v>
      </c>
      <c r="H53" s="16" t="s">
        <v>235</v>
      </c>
      <c r="I53" s="3">
        <v>0</v>
      </c>
    </row>
    <row r="54" spans="1:9" ht="30" x14ac:dyDescent="0.25">
      <c r="A54" s="3">
        <v>3</v>
      </c>
      <c r="B54" s="3" t="s">
        <v>41</v>
      </c>
      <c r="C54" s="3" t="s">
        <v>156</v>
      </c>
      <c r="D54" s="3" t="s">
        <v>28</v>
      </c>
      <c r="E54" s="3">
        <v>50</v>
      </c>
      <c r="F54" s="3" t="s">
        <v>111</v>
      </c>
      <c r="G54" s="3" t="s">
        <v>96</v>
      </c>
      <c r="H54" s="17"/>
      <c r="I54" s="3">
        <v>0</v>
      </c>
    </row>
    <row r="55" spans="1:9" ht="30" x14ac:dyDescent="0.25">
      <c r="A55" s="3">
        <v>4</v>
      </c>
      <c r="B55" s="3" t="s">
        <v>42</v>
      </c>
      <c r="C55" s="3" t="s">
        <v>156</v>
      </c>
      <c r="D55" s="3" t="s">
        <v>28</v>
      </c>
      <c r="E55" s="3">
        <v>50</v>
      </c>
      <c r="F55" s="3" t="s">
        <v>111</v>
      </c>
      <c r="G55" s="3" t="s">
        <v>96</v>
      </c>
      <c r="H55" s="17"/>
      <c r="I55" s="3">
        <v>0</v>
      </c>
    </row>
    <row r="56" spans="1:9" ht="30" x14ac:dyDescent="0.25">
      <c r="A56" s="3">
        <v>5</v>
      </c>
      <c r="B56" s="3" t="s">
        <v>43</v>
      </c>
      <c r="C56" s="3" t="s">
        <v>156</v>
      </c>
      <c r="D56" s="3" t="s">
        <v>28</v>
      </c>
      <c r="E56" s="3">
        <v>50</v>
      </c>
      <c r="F56" s="3" t="s">
        <v>111</v>
      </c>
      <c r="G56" s="3" t="s">
        <v>96</v>
      </c>
      <c r="H56" s="17"/>
      <c r="I56" s="3">
        <v>0</v>
      </c>
    </row>
    <row r="57" spans="1:9" ht="30" x14ac:dyDescent="0.25">
      <c r="A57" s="3">
        <v>6</v>
      </c>
      <c r="B57" s="3" t="s">
        <v>44</v>
      </c>
      <c r="C57" s="3" t="s">
        <v>156</v>
      </c>
      <c r="D57" s="3" t="s">
        <v>28</v>
      </c>
      <c r="E57" s="3">
        <v>50</v>
      </c>
      <c r="F57" s="3" t="s">
        <v>111</v>
      </c>
      <c r="G57" s="3" t="s">
        <v>96</v>
      </c>
      <c r="H57" s="17"/>
      <c r="I57" s="3">
        <v>0</v>
      </c>
    </row>
    <row r="58" spans="1:9" ht="30" x14ac:dyDescent="0.25">
      <c r="A58" s="3">
        <v>7</v>
      </c>
      <c r="B58" s="3" t="s">
        <v>45</v>
      </c>
      <c r="C58" s="3" t="s">
        <v>156</v>
      </c>
      <c r="D58" s="3" t="s">
        <v>28</v>
      </c>
      <c r="E58" s="3">
        <v>50</v>
      </c>
      <c r="F58" s="3" t="s">
        <v>111</v>
      </c>
      <c r="G58" s="3" t="s">
        <v>96</v>
      </c>
      <c r="H58" s="18"/>
      <c r="I58" s="3">
        <v>0</v>
      </c>
    </row>
    <row r="59" spans="1:9" ht="90" x14ac:dyDescent="0.25">
      <c r="A59" s="3">
        <v>8</v>
      </c>
      <c r="B59" s="3" t="s">
        <v>46</v>
      </c>
      <c r="C59" s="3" t="s">
        <v>157</v>
      </c>
      <c r="D59" s="3" t="s">
        <v>28</v>
      </c>
      <c r="E59" s="3">
        <v>300</v>
      </c>
      <c r="F59" s="3" t="s">
        <v>111</v>
      </c>
      <c r="G59" s="3" t="s">
        <v>96</v>
      </c>
      <c r="H59" s="7" t="s">
        <v>290</v>
      </c>
      <c r="I59" s="3">
        <f>55+39.6+24.7+17.6+24.2+45.4</f>
        <v>206.5</v>
      </c>
    </row>
    <row r="60" spans="1:9" ht="195" x14ac:dyDescent="0.25">
      <c r="A60" s="3">
        <v>9</v>
      </c>
      <c r="B60" s="3" t="s">
        <v>47</v>
      </c>
      <c r="C60" s="3" t="s">
        <v>158</v>
      </c>
      <c r="D60" s="3" t="s">
        <v>28</v>
      </c>
      <c r="E60" s="3">
        <v>300</v>
      </c>
      <c r="F60" s="3" t="s">
        <v>111</v>
      </c>
      <c r="G60" s="3" t="s">
        <v>96</v>
      </c>
      <c r="H60" s="7" t="s">
        <v>254</v>
      </c>
      <c r="I60" s="3">
        <f>94.5+21.6+18.9+13.5+10.8+13.5+35.1+10.8+10.8+13.5+13.5+29.7+13.8</f>
        <v>300</v>
      </c>
    </row>
    <row r="61" spans="1:9" ht="30" x14ac:dyDescent="0.25">
      <c r="A61" s="3">
        <v>10</v>
      </c>
      <c r="B61" s="3" t="s">
        <v>48</v>
      </c>
      <c r="C61" s="3" t="s">
        <v>159</v>
      </c>
      <c r="D61" s="3" t="s">
        <v>28</v>
      </c>
      <c r="E61" s="3">
        <v>175</v>
      </c>
      <c r="F61" s="3" t="s">
        <v>160</v>
      </c>
      <c r="G61" s="3" t="s">
        <v>96</v>
      </c>
      <c r="H61" s="7" t="s">
        <v>176</v>
      </c>
      <c r="I61" s="3">
        <v>0</v>
      </c>
    </row>
    <row r="62" spans="1:9" x14ac:dyDescent="0.25">
      <c r="A62" s="14" t="s">
        <v>15</v>
      </c>
      <c r="B62" s="14"/>
      <c r="C62" s="14"/>
      <c r="D62" s="14"/>
      <c r="E62" s="14"/>
      <c r="F62" s="14"/>
      <c r="G62" s="14"/>
      <c r="H62" s="14"/>
      <c r="I62" s="14"/>
    </row>
    <row r="63" spans="1:9" ht="75" x14ac:dyDescent="0.25">
      <c r="A63" s="3">
        <v>1</v>
      </c>
      <c r="B63" s="5" t="s">
        <v>31</v>
      </c>
      <c r="C63" s="3" t="s">
        <v>161</v>
      </c>
      <c r="D63" s="3" t="s">
        <v>29</v>
      </c>
      <c r="E63" s="3">
        <v>150</v>
      </c>
      <c r="F63" s="3" t="s">
        <v>111</v>
      </c>
      <c r="G63" s="3" t="s">
        <v>97</v>
      </c>
      <c r="H63" s="7" t="s">
        <v>207</v>
      </c>
      <c r="I63" s="3">
        <v>150</v>
      </c>
    </row>
    <row r="64" spans="1:9" ht="30" x14ac:dyDescent="0.25">
      <c r="A64" s="3">
        <v>2</v>
      </c>
      <c r="B64" s="3" t="s">
        <v>32</v>
      </c>
      <c r="C64" s="3" t="s">
        <v>161</v>
      </c>
      <c r="D64" s="3" t="s">
        <v>29</v>
      </c>
      <c r="E64" s="3">
        <v>100</v>
      </c>
      <c r="F64" s="3" t="s">
        <v>111</v>
      </c>
      <c r="G64" s="3" t="s">
        <v>97</v>
      </c>
      <c r="H64" s="7">
        <v>44261</v>
      </c>
      <c r="I64" s="3">
        <v>100</v>
      </c>
    </row>
    <row r="65" spans="1:9" ht="150" x14ac:dyDescent="0.25">
      <c r="A65" s="3">
        <v>3</v>
      </c>
      <c r="B65" s="3" t="s">
        <v>33</v>
      </c>
      <c r="C65" s="3" t="s">
        <v>162</v>
      </c>
      <c r="D65" s="3" t="s">
        <v>29</v>
      </c>
      <c r="E65" s="3">
        <v>300</v>
      </c>
      <c r="F65" s="3" t="s">
        <v>258</v>
      </c>
      <c r="G65" s="3" t="s">
        <v>97</v>
      </c>
      <c r="H65" s="3" t="s">
        <v>237</v>
      </c>
      <c r="I65" s="3">
        <f>63+10.5+10.5+16.8+14.7+10.5+10.5+37.8+14.7+10.5</f>
        <v>199.5</v>
      </c>
    </row>
    <row r="66" spans="1:9" ht="30" x14ac:dyDescent="0.25">
      <c r="A66" s="3">
        <v>4</v>
      </c>
      <c r="B66" s="3" t="s">
        <v>34</v>
      </c>
      <c r="C66" s="3" t="s">
        <v>164</v>
      </c>
      <c r="D66" s="3" t="s">
        <v>29</v>
      </c>
      <c r="E66" s="3">
        <v>50.6</v>
      </c>
      <c r="F66" s="3" t="s">
        <v>166</v>
      </c>
      <c r="G66" s="3" t="s">
        <v>97</v>
      </c>
      <c r="H66" s="7" t="s">
        <v>238</v>
      </c>
      <c r="I66" s="3">
        <f>24.3+26.3</f>
        <v>50.6</v>
      </c>
    </row>
    <row r="67" spans="1:9" ht="30" x14ac:dyDescent="0.25">
      <c r="A67" s="3">
        <v>5</v>
      </c>
      <c r="B67" s="3" t="s">
        <v>35</v>
      </c>
      <c r="C67" s="3" t="s">
        <v>236</v>
      </c>
      <c r="D67" s="3" t="s">
        <v>29</v>
      </c>
      <c r="E67" s="3">
        <v>274.39999999999998</v>
      </c>
      <c r="F67" s="3" t="s">
        <v>167</v>
      </c>
      <c r="G67" s="3" t="s">
        <v>97</v>
      </c>
      <c r="H67" s="7" t="s">
        <v>240</v>
      </c>
      <c r="I67" s="3">
        <f>205.2+69.2</f>
        <v>274.39999999999998</v>
      </c>
    </row>
    <row r="68" spans="1:9" ht="30" x14ac:dyDescent="0.25">
      <c r="A68" s="3">
        <v>6</v>
      </c>
      <c r="B68" s="3" t="s">
        <v>36</v>
      </c>
      <c r="C68" s="3" t="s">
        <v>236</v>
      </c>
      <c r="D68" s="3" t="s">
        <v>29</v>
      </c>
      <c r="E68" s="3">
        <v>50</v>
      </c>
      <c r="F68" s="3" t="s">
        <v>167</v>
      </c>
      <c r="G68" s="3" t="s">
        <v>97</v>
      </c>
      <c r="H68" s="7" t="s">
        <v>239</v>
      </c>
      <c r="I68" s="3">
        <f>45.9+4.1</f>
        <v>50</v>
      </c>
    </row>
    <row r="69" spans="1:9" ht="105" x14ac:dyDescent="0.25">
      <c r="A69" s="3">
        <v>7</v>
      </c>
      <c r="B69" s="3" t="s">
        <v>37</v>
      </c>
      <c r="C69" s="3" t="s">
        <v>163</v>
      </c>
      <c r="D69" s="3" t="s">
        <v>29</v>
      </c>
      <c r="E69" s="3">
        <v>150</v>
      </c>
      <c r="F69" s="3" t="s">
        <v>111</v>
      </c>
      <c r="G69" s="3" t="s">
        <v>97</v>
      </c>
      <c r="H69" s="7" t="s">
        <v>256</v>
      </c>
      <c r="I69" s="3">
        <f>67.5+13.5+10.8+24.3+16.2+13.5+2.7</f>
        <v>148.49999999999997</v>
      </c>
    </row>
    <row r="70" spans="1:9" ht="30" x14ac:dyDescent="0.25">
      <c r="A70" s="3">
        <v>8</v>
      </c>
      <c r="B70" s="3" t="s">
        <v>38</v>
      </c>
      <c r="C70" s="3" t="s">
        <v>165</v>
      </c>
      <c r="D70" s="3" t="s">
        <v>29</v>
      </c>
      <c r="E70" s="3">
        <v>125</v>
      </c>
      <c r="F70" s="3" t="s">
        <v>160</v>
      </c>
      <c r="G70" s="8" t="s">
        <v>97</v>
      </c>
      <c r="H70" s="3" t="s">
        <v>175</v>
      </c>
      <c r="I70" s="3">
        <v>0</v>
      </c>
    </row>
    <row r="71" spans="1:9" x14ac:dyDescent="0.25">
      <c r="A71" s="14" t="s">
        <v>16</v>
      </c>
      <c r="B71" s="14"/>
      <c r="C71" s="14"/>
      <c r="D71" s="14"/>
      <c r="E71" s="14"/>
      <c r="F71" s="14"/>
      <c r="G71" s="14"/>
      <c r="H71" s="14"/>
      <c r="I71" s="14"/>
    </row>
    <row r="72" spans="1:9" ht="30" x14ac:dyDescent="0.25">
      <c r="A72" s="3">
        <v>1</v>
      </c>
      <c r="B72" s="3" t="s">
        <v>18</v>
      </c>
      <c r="C72" s="3" t="s">
        <v>168</v>
      </c>
      <c r="D72" s="3" t="s">
        <v>30</v>
      </c>
      <c r="E72" s="3">
        <v>200</v>
      </c>
      <c r="F72" s="3" t="s">
        <v>172</v>
      </c>
      <c r="G72" s="8" t="s">
        <v>98</v>
      </c>
      <c r="H72" s="3" t="s">
        <v>175</v>
      </c>
      <c r="I72" s="3">
        <v>0</v>
      </c>
    </row>
    <row r="73" spans="1:9" ht="75" x14ac:dyDescent="0.25">
      <c r="A73" s="3">
        <v>2</v>
      </c>
      <c r="B73" s="3" t="s">
        <v>19</v>
      </c>
      <c r="C73" s="3" t="s">
        <v>169</v>
      </c>
      <c r="D73" s="3" t="s">
        <v>30</v>
      </c>
      <c r="E73" s="3">
        <v>50</v>
      </c>
      <c r="F73" s="3" t="s">
        <v>111</v>
      </c>
      <c r="G73" s="3" t="s">
        <v>98</v>
      </c>
      <c r="H73" s="3" t="s">
        <v>241</v>
      </c>
      <c r="I73" s="3">
        <f>46.2+3.8</f>
        <v>50</v>
      </c>
    </row>
    <row r="74" spans="1:9" ht="30" x14ac:dyDescent="0.25">
      <c r="A74" s="3">
        <v>3</v>
      </c>
      <c r="B74" s="3" t="s">
        <v>21</v>
      </c>
      <c r="C74" s="3" t="s">
        <v>170</v>
      </c>
      <c r="D74" s="3" t="s">
        <v>30</v>
      </c>
      <c r="E74" s="3">
        <v>100</v>
      </c>
      <c r="F74" s="3" t="s">
        <v>173</v>
      </c>
      <c r="G74" s="3" t="s">
        <v>98</v>
      </c>
      <c r="H74" s="2" t="s">
        <v>235</v>
      </c>
      <c r="I74" s="3">
        <v>0</v>
      </c>
    </row>
    <row r="75" spans="1:9" ht="60" x14ac:dyDescent="0.25">
      <c r="A75" s="3">
        <v>4</v>
      </c>
      <c r="B75" s="3" t="s">
        <v>20</v>
      </c>
      <c r="C75" s="3" t="s">
        <v>171</v>
      </c>
      <c r="D75" s="3" t="s">
        <v>30</v>
      </c>
      <c r="E75" s="3">
        <v>130</v>
      </c>
      <c r="F75" s="3" t="s">
        <v>111</v>
      </c>
      <c r="G75" s="3" t="s">
        <v>98</v>
      </c>
      <c r="H75" s="3" t="s">
        <v>255</v>
      </c>
      <c r="I75" s="3">
        <f>53.6+14.7+50.2+11.5</f>
        <v>130</v>
      </c>
    </row>
    <row r="76" spans="1:9" x14ac:dyDescent="0.25">
      <c r="A76" s="14" t="s">
        <v>17</v>
      </c>
      <c r="B76" s="14"/>
      <c r="C76" s="14"/>
      <c r="D76" s="14"/>
      <c r="E76" s="14"/>
      <c r="F76" s="14"/>
      <c r="G76" s="14"/>
      <c r="H76" s="14"/>
      <c r="I76" s="14"/>
    </row>
    <row r="77" spans="1:9" ht="150" x14ac:dyDescent="0.25">
      <c r="A77" s="3">
        <v>1</v>
      </c>
      <c r="B77" s="3" t="s">
        <v>22</v>
      </c>
      <c r="C77" s="3" t="s">
        <v>205</v>
      </c>
      <c r="D77" s="3" t="s">
        <v>8</v>
      </c>
      <c r="E77" s="3">
        <v>250.8</v>
      </c>
      <c r="F77" s="3" t="s">
        <v>172</v>
      </c>
      <c r="G77" s="3" t="s">
        <v>99</v>
      </c>
      <c r="H77" s="3" t="s">
        <v>292</v>
      </c>
      <c r="I77" s="3">
        <f>52.5+29.4+25.2+21+10.5+25.2+29.4+16.8+12.6+23.1</f>
        <v>245.70000000000002</v>
      </c>
    </row>
    <row r="78" spans="1:9" ht="30" x14ac:dyDescent="0.25">
      <c r="A78" s="3">
        <v>2</v>
      </c>
      <c r="B78" s="3" t="s">
        <v>23</v>
      </c>
      <c r="C78" s="3" t="s">
        <v>211</v>
      </c>
      <c r="D78" s="3" t="s">
        <v>8</v>
      </c>
      <c r="E78" s="3">
        <v>190</v>
      </c>
      <c r="F78" s="3" t="s">
        <v>182</v>
      </c>
      <c r="G78" s="8" t="s">
        <v>99</v>
      </c>
      <c r="H78" s="3" t="s">
        <v>176</v>
      </c>
      <c r="I78" s="3">
        <v>0</v>
      </c>
    </row>
    <row r="79" spans="1:9" x14ac:dyDescent="0.25">
      <c r="A79" s="14" t="s">
        <v>198</v>
      </c>
      <c r="B79" s="14"/>
      <c r="C79" s="14"/>
      <c r="D79" s="14"/>
      <c r="E79" s="14"/>
      <c r="F79" s="14"/>
      <c r="G79" s="14"/>
      <c r="H79" s="14"/>
      <c r="I79" s="14"/>
    </row>
    <row r="80" spans="1:9" x14ac:dyDescent="0.25">
      <c r="A80" s="3">
        <v>1</v>
      </c>
      <c r="B80" s="2" t="s">
        <v>185</v>
      </c>
      <c r="C80" s="3" t="s">
        <v>178</v>
      </c>
      <c r="D80" s="1" t="s">
        <v>196</v>
      </c>
      <c r="E80" s="3">
        <v>160</v>
      </c>
      <c r="F80" s="3" t="s">
        <v>184</v>
      </c>
      <c r="G80" s="1" t="s">
        <v>248</v>
      </c>
      <c r="H80" s="3" t="s">
        <v>302</v>
      </c>
      <c r="I80" s="3">
        <v>160</v>
      </c>
    </row>
    <row r="81" spans="1:9" ht="120" x14ac:dyDescent="0.25">
      <c r="A81" s="3">
        <v>2</v>
      </c>
      <c r="B81" s="2" t="s">
        <v>186</v>
      </c>
      <c r="C81" s="3" t="s">
        <v>177</v>
      </c>
      <c r="D81" s="1" t="s">
        <v>196</v>
      </c>
      <c r="E81" s="3">
        <v>540</v>
      </c>
      <c r="F81" s="3" t="s">
        <v>182</v>
      </c>
      <c r="G81" s="1" t="s">
        <v>248</v>
      </c>
      <c r="H81" s="3" t="s">
        <v>303</v>
      </c>
      <c r="I81" s="3">
        <f>51.3+40.5+56.7+18.9+18.9+18.9+67.5+110.7</f>
        <v>383.40000000000003</v>
      </c>
    </row>
    <row r="82" spans="1:9" ht="30" x14ac:dyDescent="0.25">
      <c r="A82" s="3">
        <v>3</v>
      </c>
      <c r="B82" s="2" t="s">
        <v>187</v>
      </c>
      <c r="C82" s="3" t="s">
        <v>177</v>
      </c>
      <c r="D82" s="1" t="s">
        <v>196</v>
      </c>
      <c r="E82" s="3">
        <v>270</v>
      </c>
      <c r="F82" s="3" t="s">
        <v>183</v>
      </c>
      <c r="G82" s="1" t="s">
        <v>249</v>
      </c>
      <c r="H82" s="3" t="s">
        <v>176</v>
      </c>
      <c r="I82" s="3">
        <v>0</v>
      </c>
    </row>
    <row r="83" spans="1:9" x14ac:dyDescent="0.25">
      <c r="A83" s="14" t="s">
        <v>199</v>
      </c>
      <c r="B83" s="14"/>
      <c r="C83" s="14"/>
      <c r="D83" s="14"/>
      <c r="E83" s="14"/>
      <c r="F83" s="14"/>
      <c r="G83" s="14"/>
      <c r="H83" s="14"/>
      <c r="I83" s="14"/>
    </row>
    <row r="84" spans="1:9" ht="30" x14ac:dyDescent="0.25">
      <c r="A84" s="3">
        <v>1</v>
      </c>
      <c r="B84" s="2" t="s">
        <v>194</v>
      </c>
      <c r="C84" s="3" t="s">
        <v>179</v>
      </c>
      <c r="D84" s="1" t="s">
        <v>197</v>
      </c>
      <c r="E84" s="3">
        <v>300</v>
      </c>
      <c r="F84" s="3" t="s">
        <v>182</v>
      </c>
      <c r="G84" s="1" t="s">
        <v>250</v>
      </c>
      <c r="H84" s="3" t="s">
        <v>176</v>
      </c>
      <c r="I84" s="3">
        <v>0</v>
      </c>
    </row>
    <row r="85" spans="1:9" ht="75" x14ac:dyDescent="0.25">
      <c r="A85" s="3">
        <v>2</v>
      </c>
      <c r="B85" s="2" t="s">
        <v>193</v>
      </c>
      <c r="C85" s="3" t="s">
        <v>180</v>
      </c>
      <c r="D85" s="1" t="s">
        <v>197</v>
      </c>
      <c r="E85" s="3">
        <v>300</v>
      </c>
      <c r="F85" s="3" t="s">
        <v>188</v>
      </c>
      <c r="G85" s="1" t="s">
        <v>250</v>
      </c>
      <c r="H85" s="3" t="s">
        <v>272</v>
      </c>
      <c r="I85" s="3">
        <f>50.4+46.8+54+68.4+80.4</f>
        <v>300</v>
      </c>
    </row>
    <row r="86" spans="1:9" x14ac:dyDescent="0.25">
      <c r="A86" s="3">
        <v>3</v>
      </c>
      <c r="B86" s="2" t="s">
        <v>192</v>
      </c>
      <c r="C86" s="3" t="s">
        <v>181</v>
      </c>
      <c r="D86" s="1" t="s">
        <v>197</v>
      </c>
      <c r="E86" s="3">
        <v>150</v>
      </c>
      <c r="F86" s="3" t="s">
        <v>208</v>
      </c>
      <c r="G86" s="1" t="s">
        <v>250</v>
      </c>
      <c r="H86" s="3" t="s">
        <v>176</v>
      </c>
      <c r="I86" s="3">
        <v>0</v>
      </c>
    </row>
    <row r="87" spans="1:9" ht="60" x14ac:dyDescent="0.25">
      <c r="A87" s="3">
        <v>4</v>
      </c>
      <c r="B87" s="2" t="s">
        <v>191</v>
      </c>
      <c r="C87" s="3" t="s">
        <v>212</v>
      </c>
      <c r="D87" s="1" t="s">
        <v>197</v>
      </c>
      <c r="E87" s="3">
        <v>150</v>
      </c>
      <c r="F87" s="3" t="s">
        <v>184</v>
      </c>
      <c r="G87" s="1" t="s">
        <v>250</v>
      </c>
      <c r="H87" s="3" t="s">
        <v>304</v>
      </c>
      <c r="I87" s="3">
        <f>51.3+72.9+13.5+12.3</f>
        <v>150</v>
      </c>
    </row>
    <row r="88" spans="1:9" ht="225" x14ac:dyDescent="0.25">
      <c r="A88" s="3">
        <v>5</v>
      </c>
      <c r="B88" s="2" t="s">
        <v>190</v>
      </c>
      <c r="C88" s="3" t="s">
        <v>212</v>
      </c>
      <c r="D88" s="1" t="s">
        <v>197</v>
      </c>
      <c r="E88" s="3">
        <v>300</v>
      </c>
      <c r="F88" s="3" t="s">
        <v>189</v>
      </c>
      <c r="G88" s="1" t="s">
        <v>250</v>
      </c>
      <c r="H88" s="3" t="s">
        <v>293</v>
      </c>
      <c r="I88" s="3">
        <f>27+51.3+13.5+24.3+13.5+18.9+21.6+27+18.9+16.2+13.5+18.9+13.5+13.5+8.4</f>
        <v>299.99999999999994</v>
      </c>
    </row>
    <row r="89" spans="1:9" x14ac:dyDescent="0.25">
      <c r="A89" s="14" t="s">
        <v>213</v>
      </c>
      <c r="B89" s="14"/>
      <c r="C89" s="14"/>
      <c r="D89" s="14"/>
      <c r="E89" s="14"/>
      <c r="F89" s="14"/>
      <c r="G89" s="14"/>
      <c r="H89" s="14"/>
      <c r="I89" s="14"/>
    </row>
    <row r="90" spans="1:9" ht="30" x14ac:dyDescent="0.25">
      <c r="A90" s="3">
        <v>1</v>
      </c>
      <c r="B90" s="2" t="s">
        <v>214</v>
      </c>
      <c r="C90" s="3" t="s">
        <v>219</v>
      </c>
      <c r="D90" s="1" t="s">
        <v>225</v>
      </c>
      <c r="E90" s="3">
        <v>300</v>
      </c>
      <c r="F90" s="3" t="s">
        <v>188</v>
      </c>
      <c r="G90" s="1" t="s">
        <v>224</v>
      </c>
      <c r="H90" s="3" t="s">
        <v>176</v>
      </c>
      <c r="I90" s="3">
        <v>0</v>
      </c>
    </row>
    <row r="91" spans="1:9" ht="30" x14ac:dyDescent="0.25">
      <c r="A91" s="3">
        <v>2</v>
      </c>
      <c r="B91" s="2" t="s">
        <v>215</v>
      </c>
      <c r="C91" s="3" t="s">
        <v>220</v>
      </c>
      <c r="D91" s="1" t="s">
        <v>225</v>
      </c>
      <c r="E91" s="3">
        <v>180</v>
      </c>
      <c r="F91" s="3" t="s">
        <v>182</v>
      </c>
      <c r="G91" s="1" t="s">
        <v>224</v>
      </c>
      <c r="H91" s="3" t="s">
        <v>176</v>
      </c>
      <c r="I91" s="3">
        <v>0</v>
      </c>
    </row>
    <row r="92" spans="1:9" ht="30" x14ac:dyDescent="0.25">
      <c r="A92" s="3">
        <v>3</v>
      </c>
      <c r="B92" s="2" t="s">
        <v>216</v>
      </c>
      <c r="C92" s="3" t="s">
        <v>221</v>
      </c>
      <c r="D92" s="1" t="s">
        <v>225</v>
      </c>
      <c r="E92" s="3">
        <v>150</v>
      </c>
      <c r="F92" s="3" t="s">
        <v>208</v>
      </c>
      <c r="G92" s="1" t="s">
        <v>224</v>
      </c>
      <c r="H92" s="3" t="s">
        <v>176</v>
      </c>
      <c r="I92" s="3">
        <v>0</v>
      </c>
    </row>
    <row r="93" spans="1:9" ht="30" x14ac:dyDescent="0.25">
      <c r="A93" s="3">
        <v>4</v>
      </c>
      <c r="B93" s="2" t="s">
        <v>217</v>
      </c>
      <c r="C93" s="3" t="s">
        <v>222</v>
      </c>
      <c r="D93" s="1" t="s">
        <v>225</v>
      </c>
      <c r="E93" s="3">
        <v>450</v>
      </c>
      <c r="F93" s="3" t="s">
        <v>188</v>
      </c>
      <c r="G93" s="1" t="s">
        <v>224</v>
      </c>
      <c r="H93" s="3" t="s">
        <v>176</v>
      </c>
      <c r="I93" s="3">
        <v>0</v>
      </c>
    </row>
    <row r="94" spans="1:9" x14ac:dyDescent="0.25">
      <c r="A94" s="3">
        <v>5</v>
      </c>
      <c r="B94" s="2" t="s">
        <v>218</v>
      </c>
      <c r="C94" s="3" t="s">
        <v>223</v>
      </c>
      <c r="D94" s="1" t="s">
        <v>225</v>
      </c>
      <c r="E94" s="3">
        <v>120</v>
      </c>
      <c r="F94" s="3" t="s">
        <v>182</v>
      </c>
      <c r="G94" s="1" t="s">
        <v>224</v>
      </c>
      <c r="H94" s="3" t="s">
        <v>176</v>
      </c>
      <c r="I94" s="3">
        <v>0</v>
      </c>
    </row>
    <row r="95" spans="1:9" x14ac:dyDescent="0.25">
      <c r="A95" s="14" t="s">
        <v>226</v>
      </c>
      <c r="B95" s="14"/>
      <c r="C95" s="14"/>
      <c r="D95" s="14"/>
      <c r="E95" s="14"/>
      <c r="F95" s="14"/>
      <c r="G95" s="14"/>
      <c r="H95" s="14"/>
      <c r="I95" s="14"/>
    </row>
    <row r="96" spans="1:9" x14ac:dyDescent="0.25">
      <c r="A96" s="3">
        <v>1</v>
      </c>
      <c r="B96" s="2" t="s">
        <v>227</v>
      </c>
      <c r="C96" s="3" t="s">
        <v>231</v>
      </c>
      <c r="D96" s="1" t="s">
        <v>233</v>
      </c>
      <c r="E96" s="3">
        <v>300</v>
      </c>
      <c r="F96" s="3" t="s">
        <v>234</v>
      </c>
      <c r="G96" s="7" t="s">
        <v>268</v>
      </c>
      <c r="H96" s="3" t="s">
        <v>175</v>
      </c>
      <c r="I96" s="3">
        <v>0</v>
      </c>
    </row>
    <row r="97" spans="1:9" ht="30" x14ac:dyDescent="0.25">
      <c r="A97" s="3">
        <v>2</v>
      </c>
      <c r="B97" s="2" t="s">
        <v>228</v>
      </c>
      <c r="C97" s="3" t="s">
        <v>252</v>
      </c>
      <c r="D97" s="1" t="s">
        <v>233</v>
      </c>
      <c r="E97" s="3">
        <v>300</v>
      </c>
      <c r="F97" s="3" t="s">
        <v>208</v>
      </c>
      <c r="G97" s="7" t="s">
        <v>268</v>
      </c>
      <c r="H97" s="3" t="s">
        <v>176</v>
      </c>
      <c r="I97" s="3">
        <v>0</v>
      </c>
    </row>
    <row r="98" spans="1:9" ht="30" x14ac:dyDescent="0.25">
      <c r="A98" s="3">
        <v>3</v>
      </c>
      <c r="B98" s="2" t="s">
        <v>229</v>
      </c>
      <c r="C98" s="3" t="s">
        <v>232</v>
      </c>
      <c r="D98" s="1" t="s">
        <v>233</v>
      </c>
      <c r="E98" s="3">
        <v>200</v>
      </c>
      <c r="F98" s="3" t="s">
        <v>111</v>
      </c>
      <c r="G98" s="7" t="s">
        <v>268</v>
      </c>
      <c r="H98" s="3" t="s">
        <v>176</v>
      </c>
      <c r="I98" s="3">
        <v>0</v>
      </c>
    </row>
    <row r="99" spans="1:9" x14ac:dyDescent="0.25">
      <c r="A99" s="3">
        <v>4</v>
      </c>
      <c r="B99" s="2" t="s">
        <v>230</v>
      </c>
      <c r="C99" s="3" t="s">
        <v>253</v>
      </c>
      <c r="D99" s="1" t="s">
        <v>233</v>
      </c>
      <c r="E99" s="3">
        <v>300</v>
      </c>
      <c r="F99" s="3" t="s">
        <v>251</v>
      </c>
      <c r="G99" s="7" t="s">
        <v>268</v>
      </c>
      <c r="H99" s="3" t="s">
        <v>176</v>
      </c>
      <c r="I99" s="3">
        <v>0</v>
      </c>
    </row>
    <row r="100" spans="1:9" x14ac:dyDescent="0.25">
      <c r="A100" s="11" t="s">
        <v>242</v>
      </c>
      <c r="B100" s="12"/>
      <c r="C100" s="12"/>
      <c r="D100" s="12"/>
      <c r="E100" s="12"/>
      <c r="F100" s="12"/>
      <c r="G100" s="12"/>
      <c r="H100" s="12"/>
      <c r="I100" s="13"/>
    </row>
    <row r="101" spans="1:9" x14ac:dyDescent="0.25">
      <c r="A101" s="3">
        <v>1</v>
      </c>
      <c r="B101" s="2" t="s">
        <v>244</v>
      </c>
      <c r="C101" s="3" t="s">
        <v>259</v>
      </c>
      <c r="D101" s="1" t="s">
        <v>247</v>
      </c>
      <c r="E101" s="3">
        <v>100</v>
      </c>
      <c r="F101" s="3" t="s">
        <v>111</v>
      </c>
      <c r="G101" s="7" t="s">
        <v>269</v>
      </c>
      <c r="H101" s="3" t="s">
        <v>176</v>
      </c>
      <c r="I101" s="3">
        <v>0</v>
      </c>
    </row>
    <row r="102" spans="1:9" ht="30" x14ac:dyDescent="0.25">
      <c r="A102" s="3">
        <v>2</v>
      </c>
      <c r="B102" s="2" t="s">
        <v>245</v>
      </c>
      <c r="C102" s="3" t="s">
        <v>260</v>
      </c>
      <c r="D102" s="1" t="s">
        <v>247</v>
      </c>
      <c r="E102" s="3">
        <v>300</v>
      </c>
      <c r="F102" s="3" t="s">
        <v>182</v>
      </c>
      <c r="G102" s="7" t="s">
        <v>269</v>
      </c>
      <c r="H102" s="3" t="s">
        <v>176</v>
      </c>
      <c r="I102" s="3">
        <v>0</v>
      </c>
    </row>
    <row r="103" spans="1:9" ht="30" x14ac:dyDescent="0.25">
      <c r="A103" s="3">
        <v>3</v>
      </c>
      <c r="B103" s="2" t="s">
        <v>246</v>
      </c>
      <c r="C103" s="3" t="s">
        <v>243</v>
      </c>
      <c r="D103" s="1" t="s">
        <v>247</v>
      </c>
      <c r="E103" s="3">
        <v>200</v>
      </c>
      <c r="F103" s="3" t="s">
        <v>261</v>
      </c>
      <c r="G103" s="7" t="s">
        <v>269</v>
      </c>
      <c r="H103" s="3" t="s">
        <v>176</v>
      </c>
      <c r="I103" s="3">
        <v>0</v>
      </c>
    </row>
    <row r="104" spans="1:9" x14ac:dyDescent="0.25">
      <c r="A104" s="11" t="s">
        <v>262</v>
      </c>
      <c r="B104" s="12"/>
      <c r="C104" s="12"/>
      <c r="D104" s="12"/>
      <c r="E104" s="12"/>
      <c r="F104" s="12"/>
      <c r="G104" s="12"/>
      <c r="H104" s="12"/>
      <c r="I104" s="13"/>
    </row>
    <row r="105" spans="1:9" x14ac:dyDescent="0.25">
      <c r="A105" s="3">
        <v>1</v>
      </c>
      <c r="B105" s="2" t="s">
        <v>263</v>
      </c>
      <c r="C105" s="3" t="s">
        <v>266</v>
      </c>
      <c r="D105" s="1" t="s">
        <v>267</v>
      </c>
      <c r="E105" s="3">
        <v>190</v>
      </c>
      <c r="F105" s="3" t="s">
        <v>111</v>
      </c>
      <c r="G105" s="7" t="s">
        <v>270</v>
      </c>
      <c r="H105" s="3" t="s">
        <v>301</v>
      </c>
      <c r="I105" s="3">
        <v>0</v>
      </c>
    </row>
    <row r="106" spans="1:9" x14ac:dyDescent="0.25">
      <c r="A106" s="3">
        <v>2</v>
      </c>
      <c r="B106" s="2" t="s">
        <v>264</v>
      </c>
      <c r="C106" s="3" t="s">
        <v>205</v>
      </c>
      <c r="D106" s="1" t="s">
        <v>267</v>
      </c>
      <c r="E106" s="3">
        <v>300</v>
      </c>
      <c r="F106" s="3" t="s">
        <v>182</v>
      </c>
      <c r="G106" s="7" t="s">
        <v>270</v>
      </c>
      <c r="H106" s="3" t="s">
        <v>176</v>
      </c>
      <c r="I106" s="3">
        <v>0</v>
      </c>
    </row>
    <row r="107" spans="1:9" ht="30" x14ac:dyDescent="0.25">
      <c r="A107" s="3">
        <v>3</v>
      </c>
      <c r="B107" s="2" t="s">
        <v>265</v>
      </c>
      <c r="C107" s="3" t="s">
        <v>259</v>
      </c>
      <c r="D107" s="1" t="s">
        <v>267</v>
      </c>
      <c r="E107" s="3">
        <v>200</v>
      </c>
      <c r="F107" s="3" t="s">
        <v>261</v>
      </c>
      <c r="G107" s="7" t="s">
        <v>270</v>
      </c>
      <c r="H107" s="3" t="s">
        <v>176</v>
      </c>
      <c r="I107" s="3">
        <v>0</v>
      </c>
    </row>
    <row r="108" spans="1:9" x14ac:dyDescent="0.25">
      <c r="A108" s="11" t="s">
        <v>273</v>
      </c>
      <c r="B108" s="12"/>
      <c r="C108" s="12"/>
      <c r="D108" s="12"/>
      <c r="E108" s="12"/>
      <c r="F108" s="12"/>
      <c r="G108" s="12"/>
      <c r="H108" s="12"/>
      <c r="I108" s="13"/>
    </row>
    <row r="109" spans="1:9" x14ac:dyDescent="0.25">
      <c r="A109" s="10"/>
      <c r="B109" s="19" t="s">
        <v>274</v>
      </c>
      <c r="C109" s="19"/>
      <c r="D109" s="19"/>
      <c r="E109" s="19"/>
      <c r="F109" s="19"/>
      <c r="G109" s="19"/>
      <c r="H109" s="19"/>
      <c r="I109" s="20"/>
    </row>
    <row r="110" spans="1:9" x14ac:dyDescent="0.25">
      <c r="A110" s="11" t="s">
        <v>275</v>
      </c>
      <c r="B110" s="12"/>
      <c r="C110" s="12"/>
      <c r="D110" s="12"/>
      <c r="E110" s="12"/>
      <c r="F110" s="12"/>
      <c r="G110" s="12"/>
      <c r="H110" s="12"/>
      <c r="I110" s="13"/>
    </row>
    <row r="111" spans="1:9" x14ac:dyDescent="0.25">
      <c r="A111" s="3">
        <v>1</v>
      </c>
      <c r="B111" s="2" t="s">
        <v>276</v>
      </c>
      <c r="C111" s="3" t="s">
        <v>280</v>
      </c>
      <c r="D111" s="1" t="s">
        <v>283</v>
      </c>
      <c r="E111" s="3">
        <v>100</v>
      </c>
      <c r="F111" s="3" t="s">
        <v>284</v>
      </c>
      <c r="G111" s="7" t="s">
        <v>291</v>
      </c>
      <c r="H111" s="3" t="s">
        <v>176</v>
      </c>
      <c r="I111" s="3">
        <v>0</v>
      </c>
    </row>
    <row r="112" spans="1:9" ht="30" x14ac:dyDescent="0.25">
      <c r="A112" s="3">
        <v>2</v>
      </c>
      <c r="B112" s="2" t="s">
        <v>277</v>
      </c>
      <c r="C112" s="3" t="s">
        <v>281</v>
      </c>
      <c r="D112" s="1" t="s">
        <v>283</v>
      </c>
      <c r="E112" s="3">
        <v>350</v>
      </c>
      <c r="F112" s="3" t="s">
        <v>111</v>
      </c>
      <c r="G112" s="7" t="s">
        <v>291</v>
      </c>
      <c r="H112" s="3" t="s">
        <v>176</v>
      </c>
      <c r="I112" s="3">
        <v>0</v>
      </c>
    </row>
    <row r="113" spans="1:9" x14ac:dyDescent="0.25">
      <c r="A113" s="3">
        <v>3</v>
      </c>
      <c r="B113" s="2" t="s">
        <v>278</v>
      </c>
      <c r="C113" s="3" t="s">
        <v>281</v>
      </c>
      <c r="D113" s="1" t="s">
        <v>283</v>
      </c>
      <c r="E113" s="3">
        <v>150</v>
      </c>
      <c r="F113" s="3" t="s">
        <v>285</v>
      </c>
      <c r="G113" s="7" t="s">
        <v>291</v>
      </c>
      <c r="H113" s="3" t="s">
        <v>176</v>
      </c>
      <c r="I113" s="3">
        <v>0</v>
      </c>
    </row>
    <row r="114" spans="1:9" ht="30" x14ac:dyDescent="0.25">
      <c r="A114" s="3">
        <v>4</v>
      </c>
      <c r="B114" s="2" t="s">
        <v>279</v>
      </c>
      <c r="C114" s="3" t="s">
        <v>282</v>
      </c>
      <c r="D114" s="1" t="s">
        <v>283</v>
      </c>
      <c r="E114" s="3">
        <v>50</v>
      </c>
      <c r="F114" s="3" t="s">
        <v>286</v>
      </c>
      <c r="G114" s="7" t="s">
        <v>291</v>
      </c>
      <c r="H114" s="3" t="s">
        <v>176</v>
      </c>
      <c r="I114" s="3">
        <v>0</v>
      </c>
    </row>
    <row r="115" spans="1:9" x14ac:dyDescent="0.25">
      <c r="A115" s="3">
        <v>5</v>
      </c>
      <c r="B115" s="2" t="s">
        <v>287</v>
      </c>
      <c r="C115" s="3" t="s">
        <v>281</v>
      </c>
      <c r="D115" s="1" t="s">
        <v>289</v>
      </c>
      <c r="E115" s="3">
        <v>175</v>
      </c>
      <c r="F115" s="3" t="s">
        <v>285</v>
      </c>
      <c r="G115" s="7" t="s">
        <v>291</v>
      </c>
      <c r="H115" s="3" t="s">
        <v>176</v>
      </c>
      <c r="I115" s="3">
        <v>0</v>
      </c>
    </row>
    <row r="116" spans="1:9" ht="30" x14ac:dyDescent="0.25">
      <c r="A116" s="3">
        <v>6</v>
      </c>
      <c r="B116" s="2" t="s">
        <v>288</v>
      </c>
      <c r="C116" s="3" t="s">
        <v>281</v>
      </c>
      <c r="D116" s="1" t="s">
        <v>289</v>
      </c>
      <c r="E116" s="3">
        <v>350</v>
      </c>
      <c r="F116" s="3" t="s">
        <v>111</v>
      </c>
      <c r="G116" s="7" t="s">
        <v>291</v>
      </c>
      <c r="H116" s="3" t="s">
        <v>176</v>
      </c>
      <c r="I116" s="3">
        <v>0</v>
      </c>
    </row>
    <row r="117" spans="1:9" x14ac:dyDescent="0.25">
      <c r="A117" s="11" t="s">
        <v>294</v>
      </c>
      <c r="B117" s="12"/>
      <c r="C117" s="12"/>
      <c r="D117" s="12"/>
      <c r="E117" s="12"/>
      <c r="F117" s="12"/>
      <c r="G117" s="12"/>
      <c r="H117" s="12"/>
      <c r="I117" s="13"/>
    </row>
    <row r="118" spans="1:9" ht="30" x14ac:dyDescent="0.25">
      <c r="A118" s="3">
        <v>1</v>
      </c>
      <c r="B118" s="2" t="s">
        <v>295</v>
      </c>
      <c r="C118" s="3" t="s">
        <v>282</v>
      </c>
      <c r="D118" s="1" t="s">
        <v>298</v>
      </c>
      <c r="E118" s="3">
        <v>50</v>
      </c>
      <c r="F118" s="3" t="s">
        <v>286</v>
      </c>
      <c r="G118" s="7" t="s">
        <v>176</v>
      </c>
      <c r="H118" s="3" t="s">
        <v>271</v>
      </c>
      <c r="I118" s="3">
        <v>0</v>
      </c>
    </row>
    <row r="119" spans="1:9" x14ac:dyDescent="0.25">
      <c r="A119" s="3">
        <v>2</v>
      </c>
      <c r="B119" s="2" t="s">
        <v>296</v>
      </c>
      <c r="C119" s="3" t="s">
        <v>297</v>
      </c>
      <c r="D119" s="1" t="s">
        <v>299</v>
      </c>
      <c r="E119" s="3">
        <v>50</v>
      </c>
      <c r="F119" s="3" t="s">
        <v>300</v>
      </c>
      <c r="G119" s="7" t="s">
        <v>176</v>
      </c>
      <c r="H119" s="3" t="s">
        <v>271</v>
      </c>
      <c r="I119" s="3">
        <v>0</v>
      </c>
    </row>
    <row r="120" spans="1:9" x14ac:dyDescent="0.25">
      <c r="A120" s="11"/>
      <c r="B120" s="12"/>
      <c r="C120" s="12"/>
      <c r="D120" s="12"/>
      <c r="E120" s="12"/>
      <c r="F120" s="12"/>
      <c r="G120" s="12"/>
      <c r="H120" s="12"/>
      <c r="I120" s="13"/>
    </row>
    <row r="121" spans="1:9" x14ac:dyDescent="0.25">
      <c r="I121" s="9">
        <f>SUM(I4:I12,I14:I22,I24:I35,I37:I50,I52:I61,I63:I70,I72:I75,I77:I78,I80:I82,I84:I88,I90:I94,I96:I99,I105:I107,I111:I116)</f>
        <v>6745.7</v>
      </c>
    </row>
  </sheetData>
  <mergeCells count="22">
    <mergeCell ref="A51:I51"/>
    <mergeCell ref="A62:I62"/>
    <mergeCell ref="A71:I71"/>
    <mergeCell ref="A76:I76"/>
    <mergeCell ref="H43:H48"/>
    <mergeCell ref="H53:H58"/>
    <mergeCell ref="A1:I1"/>
    <mergeCell ref="A3:I3"/>
    <mergeCell ref="A13:I13"/>
    <mergeCell ref="A23:I23"/>
    <mergeCell ref="A36:I36"/>
    <mergeCell ref="A117:I117"/>
    <mergeCell ref="A120:I120"/>
    <mergeCell ref="A79:I79"/>
    <mergeCell ref="A83:I83"/>
    <mergeCell ref="A100:I100"/>
    <mergeCell ref="A110:I110"/>
    <mergeCell ref="B109:I109"/>
    <mergeCell ref="A108:I108"/>
    <mergeCell ref="A89:I89"/>
    <mergeCell ref="A95:I95"/>
    <mergeCell ref="A104:I10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Singh</dc:creator>
  <cp:lastModifiedBy>Aditee Nitnavare</cp:lastModifiedBy>
  <dcterms:created xsi:type="dcterms:W3CDTF">2019-10-01T09:50:35Z</dcterms:created>
  <dcterms:modified xsi:type="dcterms:W3CDTF">2024-12-03T05:04:21Z</dcterms:modified>
</cp:coreProperties>
</file>